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еклама\Сайт\Наполнение сайта\"/>
    </mc:Choice>
  </mc:AlternateContent>
  <bookViews>
    <workbookView xWindow="0" yWindow="60" windowWidth="15192" windowHeight="9216"/>
  </bookViews>
  <sheets>
    <sheet name="Прайс-Лист 01.02.2015" sheetId="1" r:id="rId1"/>
  </sheets>
  <definedNames>
    <definedName name="_xlnm.Print_Area" localSheetId="0">'Прайс-Лист 01.02.2015'!$A$1:$N$89</definedName>
  </definedNames>
  <calcPr calcId="152511"/>
</workbook>
</file>

<file path=xl/calcChain.xml><?xml version="1.0" encoding="utf-8"?>
<calcChain xmlns="http://schemas.openxmlformats.org/spreadsheetml/2006/main">
  <c r="K88" i="1" l="1"/>
  <c r="J88" i="1"/>
  <c r="K87" i="1"/>
  <c r="J87" i="1"/>
  <c r="K86" i="1"/>
  <c r="J86" i="1"/>
  <c r="K85" i="1"/>
  <c r="J85" i="1"/>
  <c r="K84" i="1"/>
  <c r="J84" i="1"/>
  <c r="C84" i="1"/>
  <c r="D84" i="1"/>
  <c r="C85" i="1"/>
  <c r="D85" i="1"/>
  <c r="C86" i="1"/>
  <c r="D86" i="1"/>
  <c r="C87" i="1"/>
  <c r="D87" i="1"/>
  <c r="C88" i="1"/>
  <c r="D88" i="1"/>
  <c r="C89" i="1"/>
  <c r="D89" i="1"/>
  <c r="K77" i="1"/>
  <c r="J77" i="1"/>
  <c r="K76" i="1"/>
  <c r="J76" i="1"/>
  <c r="K75" i="1"/>
  <c r="J75" i="1"/>
  <c r="K74" i="1"/>
  <c r="J74" i="1"/>
  <c r="K73" i="1"/>
  <c r="J73" i="1"/>
  <c r="D77" i="1"/>
  <c r="C77" i="1"/>
  <c r="D76" i="1"/>
  <c r="C76" i="1"/>
  <c r="D75" i="1"/>
  <c r="C75" i="1"/>
  <c r="D74" i="1"/>
  <c r="C74" i="1"/>
  <c r="D73" i="1"/>
  <c r="C73" i="1"/>
  <c r="K67" i="1"/>
  <c r="J67" i="1"/>
  <c r="K66" i="1"/>
  <c r="J66" i="1"/>
  <c r="D67" i="1"/>
  <c r="C67" i="1"/>
  <c r="D66" i="1"/>
  <c r="C66" i="1"/>
  <c r="C32" i="1" l="1"/>
  <c r="B58" i="1"/>
  <c r="I58" i="1" l="1"/>
  <c r="I59" i="1" l="1"/>
  <c r="I54" i="1"/>
  <c r="I55" i="1"/>
  <c r="I57" i="1"/>
  <c r="I56" i="1"/>
  <c r="D59" i="1" l="1"/>
  <c r="C59" i="1"/>
  <c r="B59" i="1"/>
  <c r="D57" i="1"/>
  <c r="C56" i="1"/>
  <c r="D55" i="1"/>
  <c r="B55" i="1"/>
  <c r="C57" i="1"/>
  <c r="B57" i="1"/>
  <c r="D56" i="1"/>
  <c r="B56" i="1"/>
  <c r="B54" i="1"/>
  <c r="C36" i="1"/>
  <c r="C35" i="1"/>
  <c r="C34" i="1"/>
  <c r="C33" i="1"/>
  <c r="C23" i="1"/>
  <c r="C22" i="1"/>
  <c r="C21" i="1"/>
  <c r="C20" i="1"/>
  <c r="C19" i="1"/>
  <c r="C18" i="1"/>
  <c r="D36" i="1"/>
  <c r="D35" i="1"/>
  <c r="D34" i="1"/>
  <c r="D33" i="1"/>
  <c r="D32" i="1"/>
  <c r="D23" i="1"/>
  <c r="D22" i="1"/>
  <c r="D21" i="1"/>
  <c r="D20" i="1"/>
  <c r="D19" i="1"/>
  <c r="D18" i="1"/>
  <c r="K37" i="1"/>
  <c r="K36" i="1"/>
  <c r="K35" i="1"/>
  <c r="K34" i="1"/>
  <c r="K33" i="1"/>
  <c r="J37" i="1"/>
  <c r="J36" i="1"/>
  <c r="J35" i="1"/>
  <c r="J34" i="1"/>
  <c r="J33" i="1"/>
  <c r="K32" i="1"/>
  <c r="J32" i="1"/>
  <c r="D54" i="1" l="1"/>
  <c r="D58" i="1"/>
  <c r="C54" i="1"/>
  <c r="C58" i="1"/>
  <c r="C55" i="1"/>
</calcChain>
</file>

<file path=xl/sharedStrings.xml><?xml version="1.0" encoding="utf-8"?>
<sst xmlns="http://schemas.openxmlformats.org/spreadsheetml/2006/main" count="194" uniqueCount="69">
  <si>
    <t>Ду</t>
  </si>
  <si>
    <r>
      <t xml:space="preserve">Затворы дисковые поворотные межфланцевые ROLTIS (Польша) </t>
    </r>
    <r>
      <rPr>
        <sz val="12"/>
        <rFont val="Times New Roman"/>
        <family val="1"/>
      </rPr>
      <t xml:space="preserve">
</t>
    </r>
  </si>
  <si>
    <t xml:space="preserve">Цена   </t>
  </si>
  <si>
    <t xml:space="preserve">Цена             </t>
  </si>
  <si>
    <t>Рабочее давление Pу16, Tmax +150°C, корпус чугун GG25 окрашен долговечным полимерным составом. Седловое уплотнение EPDM</t>
  </si>
  <si>
    <t>Рабочее давление Pу16, Tmax +120°C, корпус чугун GGG50 окрашен долговечным полимерным составом. Клин чугун GGG50, покрытие EPDM</t>
  </si>
  <si>
    <t>Рабочее давление Pу16, Tmax +150°C, корпус чугун GG25 окрашен долговечным полимерным составом, уплотнение EPDM. Пружины и шток нержавеющая сталь</t>
  </si>
  <si>
    <r>
      <t xml:space="preserve">Рабочее давление Pу16, Tmax +150°C, корпус чугун GG25 окрашен долговечным полимерным составом. Сетка  нержавеющая сталь. Вставка: </t>
    </r>
    <r>
      <rPr>
        <i/>
        <u/>
        <sz val="12"/>
        <rFont val="Times New Roman"/>
        <family val="1"/>
      </rPr>
      <t>оцинкованные Магниты</t>
    </r>
  </si>
  <si>
    <t>ПРАЙС-ЛИСТ</t>
  </si>
  <si>
    <t>400 Ред.</t>
  </si>
  <si>
    <t>500 Ред.</t>
  </si>
  <si>
    <t>600 Ред.</t>
  </si>
  <si>
    <r>
      <t xml:space="preserve">                </t>
    </r>
    <r>
      <rPr>
        <b/>
        <i/>
        <u/>
        <sz val="10"/>
        <rFont val="Times New Roman"/>
        <family val="1"/>
      </rPr>
      <t xml:space="preserve">Model: </t>
    </r>
    <r>
      <rPr>
        <b/>
        <i/>
        <u/>
        <sz val="10"/>
        <color indexed="10"/>
        <rFont val="Times New Roman"/>
        <family val="1"/>
      </rPr>
      <t>W035</t>
    </r>
  </si>
  <si>
    <r>
      <t xml:space="preserve">                 </t>
    </r>
    <r>
      <rPr>
        <b/>
        <i/>
        <u/>
        <sz val="10"/>
        <rFont val="Times New Roman"/>
        <family val="1"/>
      </rPr>
      <t xml:space="preserve">Model: </t>
    </r>
    <r>
      <rPr>
        <b/>
        <i/>
        <u/>
        <sz val="10"/>
        <color indexed="10"/>
        <rFont val="Times New Roman"/>
        <family val="1"/>
      </rPr>
      <t>W044</t>
    </r>
  </si>
  <si>
    <r>
      <t xml:space="preserve">                  </t>
    </r>
    <r>
      <rPr>
        <b/>
        <i/>
        <u/>
        <sz val="10"/>
        <rFont val="Times New Roman"/>
        <family val="1"/>
      </rPr>
      <t xml:space="preserve">Model: </t>
    </r>
    <r>
      <rPr>
        <b/>
        <i/>
        <u/>
        <sz val="10"/>
        <color indexed="10"/>
        <rFont val="Times New Roman"/>
        <family val="1"/>
      </rPr>
      <t>QT1-QT4</t>
    </r>
  </si>
  <si>
    <r>
      <t xml:space="preserve">                  </t>
    </r>
    <r>
      <rPr>
        <b/>
        <i/>
        <u/>
        <sz val="10"/>
        <rFont val="Times New Roman"/>
        <family val="1"/>
      </rPr>
      <t xml:space="preserve">Model: </t>
    </r>
    <r>
      <rPr>
        <b/>
        <i/>
        <u/>
        <sz val="10"/>
        <color indexed="10"/>
        <rFont val="Times New Roman"/>
        <family val="1"/>
      </rPr>
      <t>W026</t>
    </r>
  </si>
  <si>
    <r>
      <t xml:space="preserve">                   </t>
    </r>
    <r>
      <rPr>
        <b/>
        <i/>
        <u/>
        <sz val="10"/>
        <rFont val="Times New Roman"/>
        <family val="1"/>
      </rPr>
      <t xml:space="preserve">Model: </t>
    </r>
    <r>
      <rPr>
        <b/>
        <i/>
        <u/>
        <sz val="10"/>
        <color indexed="10"/>
        <rFont val="Times New Roman"/>
        <family val="1"/>
      </rPr>
      <t>W017</t>
    </r>
  </si>
  <si>
    <t xml:space="preserve">Счетчики турбинные холодной воды ZENNER                               (вода при температуре до +40°С) </t>
  </si>
  <si>
    <t>Розница</t>
  </si>
  <si>
    <t>Опт 1</t>
  </si>
  <si>
    <t xml:space="preserve">Опт 2 </t>
  </si>
  <si>
    <t>Опт 2</t>
  </si>
  <si>
    <t>т.(812) 622-23-79</t>
  </si>
  <si>
    <t>e-mail: vodoarm@gmail.com</t>
  </si>
  <si>
    <t>факс(812) 677-23-69</t>
  </si>
  <si>
    <r>
      <t xml:space="preserve">                  </t>
    </r>
    <r>
      <rPr>
        <b/>
        <i/>
        <u/>
        <sz val="10"/>
        <rFont val="Times New Roman"/>
        <family val="1"/>
      </rPr>
      <t xml:space="preserve">Model: </t>
    </r>
    <r>
      <rPr>
        <b/>
        <i/>
        <u/>
        <sz val="10"/>
        <color indexed="10"/>
        <rFont val="Times New Roman"/>
        <family val="1"/>
        <charset val="204"/>
      </rPr>
      <t>MTK-N</t>
    </r>
  </si>
  <si>
    <t xml:space="preserve">Счетчики крыльчатые горячей воды ZENNER                                  (вода при температуре до +90°С) </t>
  </si>
  <si>
    <r>
      <t xml:space="preserve">               </t>
    </r>
    <r>
      <rPr>
        <b/>
        <i/>
        <u/>
        <sz val="10"/>
        <rFont val="Times New Roman"/>
        <family val="1"/>
      </rPr>
      <t xml:space="preserve">Model: </t>
    </r>
    <r>
      <rPr>
        <b/>
        <i/>
        <u/>
        <sz val="10"/>
        <color indexed="10"/>
        <rFont val="Times New Roman"/>
        <family val="1"/>
      </rPr>
      <t>WPH-N-W</t>
    </r>
  </si>
  <si>
    <r>
      <t xml:space="preserve">               </t>
    </r>
    <r>
      <rPr>
        <b/>
        <i/>
        <u/>
        <sz val="10"/>
        <rFont val="Times New Roman"/>
        <family val="1"/>
      </rPr>
      <t xml:space="preserve">Model: </t>
    </r>
    <r>
      <rPr>
        <b/>
        <i/>
        <u/>
        <sz val="10"/>
        <color indexed="10"/>
        <rFont val="Times New Roman"/>
        <family val="1"/>
      </rPr>
      <t>WPH-N-K</t>
    </r>
  </si>
  <si>
    <r>
      <t xml:space="preserve">           </t>
    </r>
    <r>
      <rPr>
        <b/>
        <i/>
        <u/>
        <sz val="10"/>
        <rFont val="Times New Roman"/>
        <family val="1"/>
      </rPr>
      <t xml:space="preserve">Model: </t>
    </r>
    <r>
      <rPr>
        <b/>
        <i/>
        <u/>
        <sz val="10"/>
        <color indexed="10"/>
        <rFont val="Times New Roman"/>
        <family val="1"/>
        <charset val="204"/>
      </rPr>
      <t>ETK-N-AM</t>
    </r>
  </si>
  <si>
    <r>
      <t xml:space="preserve">           </t>
    </r>
    <r>
      <rPr>
        <b/>
        <i/>
        <u/>
        <sz val="10"/>
        <rFont val="Times New Roman"/>
        <family val="1"/>
      </rPr>
      <t xml:space="preserve">Model: </t>
    </r>
    <r>
      <rPr>
        <b/>
        <i/>
        <u/>
        <sz val="10"/>
        <color indexed="10"/>
        <rFont val="Times New Roman"/>
        <family val="1"/>
        <charset val="204"/>
      </rPr>
      <t>ETW-N-AM</t>
    </r>
  </si>
  <si>
    <r>
      <t xml:space="preserve">Счетчики холодной воды ZENNER Gmbh (Германия) </t>
    </r>
    <r>
      <rPr>
        <sz val="12"/>
        <rFont val="Times New Roman"/>
        <family val="1"/>
      </rPr>
      <t xml:space="preserve">
</t>
    </r>
  </si>
  <si>
    <t xml:space="preserve">Счетчики горячей воды ZENNER Gmbh (Германия) </t>
  </si>
  <si>
    <r>
      <t xml:space="preserve">Счетчики горячей воды ZENNER Gmbh (Германия) </t>
    </r>
    <r>
      <rPr>
        <sz val="12"/>
        <rFont val="Times New Roman"/>
        <family val="1"/>
      </rPr>
      <t xml:space="preserve">
</t>
    </r>
  </si>
  <si>
    <t xml:space="preserve">Счетчики турбинные горячей воды ZENNER                                              (вода при температуре до +90°С) </t>
  </si>
  <si>
    <r>
      <t>Задвижки с обрезиненным клином 30ч39р ROLTIS (Польша)</t>
    </r>
    <r>
      <rPr>
        <sz val="12"/>
        <rFont val="Times New Roman"/>
        <family val="1"/>
      </rPr>
      <t xml:space="preserve">
</t>
    </r>
  </si>
  <si>
    <r>
      <t xml:space="preserve">Клапаны обратные двухдисковые пружинные межфланцевые ROLTIS (Польша) </t>
    </r>
    <r>
      <rPr>
        <sz val="12"/>
        <rFont val="Times New Roman"/>
        <family val="1"/>
      </rPr>
      <t xml:space="preserve">
</t>
    </r>
  </si>
  <si>
    <t>Счетчики крыльчатые холодной воды ZENNER                                           (вода при температуре до +40°С)</t>
  </si>
  <si>
    <t xml:space="preserve">Счетчики крыльчатые горячей воды ZENNER                                                  (вода при температуре до +90°С) </t>
  </si>
  <si>
    <t>Счетчики крыльчатые холодной воды ZENNER                                          (вода при температуре до +40°С)</t>
  </si>
  <si>
    <t>Затворы дисковые поворотные межфланцевые ROLTIS W026 c Электроприводом QT1-QT4 ROLTIS (220/380 вольт), Степень защиты IP67</t>
  </si>
  <si>
    <t>Степень защиты IP67, корпус алюминиевый сплав окрашен долговечным полимерным составом,напряжение 220/380 вольт</t>
  </si>
  <si>
    <t xml:space="preserve">Затвор дисковый поворотный ROLTIS W026                                c электроприводом QT ROLTIS (Польша)    </t>
  </si>
  <si>
    <r>
      <t xml:space="preserve">                  Model: </t>
    </r>
    <r>
      <rPr>
        <b/>
        <i/>
        <sz val="10"/>
        <color indexed="10"/>
        <rFont val="Times New Roman"/>
        <family val="1"/>
        <charset val="204"/>
      </rPr>
      <t>МЭОФ</t>
    </r>
  </si>
  <si>
    <r>
      <t>Неполнооборотные электроприводы                                   МЭОФ к затворам дисковым</t>
    </r>
    <r>
      <rPr>
        <sz val="12"/>
        <rFont val="Times New Roman"/>
        <family val="1"/>
      </rPr>
      <t xml:space="preserve">
</t>
    </r>
  </si>
  <si>
    <t>Степень защиты IP54, корпус алюминиевый сплав окрашен долговечным полимерным составом,напряжение 220/380 вольт</t>
  </si>
  <si>
    <t>Затворы дисковые поворотные межфланцевые ROLTIS W026 c Электроприводом МЭОФ (220/380 вольт), Степень защиты IP54</t>
  </si>
  <si>
    <t>Модель</t>
  </si>
  <si>
    <t>QT04</t>
  </si>
  <si>
    <t>QT06</t>
  </si>
  <si>
    <t>QT09</t>
  </si>
  <si>
    <t>QT20-1</t>
  </si>
  <si>
    <t>QT30-1</t>
  </si>
  <si>
    <t>МЭОФ40</t>
  </si>
  <si>
    <t>МЭОФ100</t>
  </si>
  <si>
    <t>МЭОФ250</t>
  </si>
  <si>
    <t>Примечание</t>
  </si>
  <si>
    <t>МЭОФ40/25-0.25М</t>
  </si>
  <si>
    <t>МЭОФ40/25-0.25(У,И,Р)</t>
  </si>
  <si>
    <t>МЭОФ100/25-0.25М</t>
  </si>
  <si>
    <t>МЭОФ100/25-0.25(У,И,Р)</t>
  </si>
  <si>
    <t>МЭОФ250/25-0.25М</t>
  </si>
  <si>
    <t>МЭОФ250/25-0.25(У,И,Р)</t>
  </si>
  <si>
    <r>
      <t xml:space="preserve">Фильтры магнитно-механические фланцевые ФМФ                                      ROLTIS (Польша) </t>
    </r>
    <r>
      <rPr>
        <sz val="12"/>
        <rFont val="Times New Roman"/>
        <family val="1"/>
      </rPr>
      <t xml:space="preserve">
</t>
    </r>
  </si>
  <si>
    <r>
      <t>Неполнооборотные электроприводы                                  ROLTIS (Польша) к затворам дисковым</t>
    </r>
    <r>
      <rPr>
        <sz val="12"/>
        <rFont val="Times New Roman"/>
        <family val="1"/>
      </rPr>
      <t xml:space="preserve">
</t>
    </r>
  </si>
  <si>
    <t>Имп. Датчик</t>
  </si>
  <si>
    <t>Затвор дисковый поворотный ROLTIS W026                                c электроприводом МЭОФ</t>
  </si>
  <si>
    <r>
      <t xml:space="preserve">                  </t>
    </r>
    <r>
      <rPr>
        <b/>
        <i/>
        <u/>
        <sz val="10"/>
        <rFont val="Times New Roman"/>
        <family val="1"/>
      </rPr>
      <t xml:space="preserve">Model: </t>
    </r>
    <r>
      <rPr>
        <b/>
        <i/>
        <u/>
        <sz val="10"/>
        <color indexed="10"/>
        <rFont val="Times New Roman"/>
        <family val="1"/>
        <charset val="204"/>
      </rPr>
      <t>MTW-N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</si>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</sst>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30" x14ac:knownFonts="1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i/>
      <sz val="12"/>
      <name val="Times New Roman"/>
      <family val="1"/>
    </font>
    <font>
      <i/>
      <sz val="10"/>
      <name val="Arial Cyr"/>
      <charset val="204"/>
    </font>
    <font>
      <b/>
      <sz val="14"/>
      <color indexed="9"/>
      <name val="Times New Roman"/>
      <family val="1"/>
    </font>
    <font>
      <b/>
      <u/>
      <sz val="18"/>
      <name val="Times New Roman"/>
      <family val="1"/>
    </font>
    <font>
      <b/>
      <i/>
      <u/>
      <sz val="10"/>
      <color indexed="10"/>
      <name val="Times New Roman"/>
      <family val="1"/>
    </font>
    <font>
      <b/>
      <i/>
      <u/>
      <sz val="10"/>
      <name val="Times New Roman"/>
      <family val="1"/>
    </font>
    <font>
      <sz val="18"/>
      <name val="Times New Roman"/>
      <family val="1"/>
    </font>
    <font>
      <b/>
      <u/>
      <sz val="12"/>
      <name val="Times New Roman"/>
      <family val="1"/>
    </font>
    <font>
      <i/>
      <u/>
      <sz val="12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Arial Cyr"/>
      <charset val="204"/>
    </font>
    <font>
      <sz val="26"/>
      <name val="Arial Cyr"/>
      <family val="2"/>
      <charset val="204"/>
    </font>
    <font>
      <b/>
      <sz val="16"/>
      <name val="Arial Cyr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Fill="1"/>
    <xf numFmtId="0" fontId="0" fillId="2" borderId="0" xfId="0" applyFill="1"/>
    <xf numFmtId="0" fontId="3" fillId="2" borderId="1" xfId="0" applyFont="1" applyFill="1" applyBorder="1" applyAlignment="1">
      <alignment horizontal="center" vertical="justify" wrapText="1"/>
    </xf>
    <xf numFmtId="0" fontId="0" fillId="2" borderId="0" xfId="0" applyFill="1" applyBorder="1"/>
    <xf numFmtId="0" fontId="0" fillId="2" borderId="0" xfId="0" applyFill="1" applyBorder="1" applyAlignment="1">
      <alignment horizontal="center" vertical="justify" wrapText="1"/>
    </xf>
    <xf numFmtId="0" fontId="13" fillId="2" borderId="2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1" applyNumberFormat="1" applyFont="1" applyFill="1" applyBorder="1" applyAlignment="1">
      <alignment horizontal="center"/>
    </xf>
    <xf numFmtId="164" fontId="3" fillId="2" borderId="6" xfId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14" fontId="11" fillId="2" borderId="0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/>
    </xf>
    <xf numFmtId="164" fontId="10" fillId="3" borderId="6" xfId="1" applyFont="1" applyFill="1" applyBorder="1" applyAlignment="1">
      <alignment horizontal="center" vertical="top" wrapText="1"/>
    </xf>
    <xf numFmtId="164" fontId="10" fillId="3" borderId="8" xfId="1" applyFont="1" applyFill="1" applyBorder="1" applyAlignment="1">
      <alignment horizontal="center" vertical="top" wrapText="1"/>
    </xf>
    <xf numFmtId="0" fontId="18" fillId="2" borderId="0" xfId="0" applyFont="1" applyFill="1" applyBorder="1"/>
    <xf numFmtId="0" fontId="22" fillId="2" borderId="0" xfId="0" applyFont="1" applyFill="1" applyBorder="1" applyAlignment="1">
      <alignment vertical="center"/>
    </xf>
    <xf numFmtId="0" fontId="19" fillId="2" borderId="5" xfId="1" applyNumberFormat="1" applyFont="1" applyFill="1" applyBorder="1" applyAlignment="1">
      <alignment horizontal="center"/>
    </xf>
    <xf numFmtId="0" fontId="19" fillId="2" borderId="9" xfId="1" applyNumberFormat="1" applyFont="1" applyFill="1" applyBorder="1" applyAlignment="1">
      <alignment horizontal="center"/>
    </xf>
    <xf numFmtId="3" fontId="5" fillId="2" borderId="10" xfId="1" applyNumberFormat="1" applyFont="1" applyFill="1" applyBorder="1" applyAlignment="1">
      <alignment horizontal="center"/>
    </xf>
    <xf numFmtId="3" fontId="19" fillId="3" borderId="10" xfId="1" applyNumberFormat="1" applyFont="1" applyFill="1" applyBorder="1" applyAlignment="1">
      <alignment horizontal="center"/>
    </xf>
    <xf numFmtId="3" fontId="19" fillId="3" borderId="11" xfId="1" applyNumberFormat="1" applyFont="1" applyFill="1" applyBorder="1" applyAlignment="1">
      <alignment horizontal="center"/>
    </xf>
    <xf numFmtId="3" fontId="5" fillId="2" borderId="5" xfId="1" applyNumberFormat="1" applyFont="1" applyFill="1" applyBorder="1" applyAlignment="1">
      <alignment horizontal="center"/>
    </xf>
    <xf numFmtId="3" fontId="19" fillId="3" borderId="5" xfId="1" applyNumberFormat="1" applyFont="1" applyFill="1" applyBorder="1" applyAlignment="1">
      <alignment horizontal="center"/>
    </xf>
    <xf numFmtId="3" fontId="5" fillId="2" borderId="12" xfId="1" applyNumberFormat="1" applyFont="1" applyFill="1" applyBorder="1" applyAlignment="1">
      <alignment horizontal="center"/>
    </xf>
    <xf numFmtId="3" fontId="19" fillId="3" borderId="12" xfId="1" applyNumberFormat="1" applyFont="1" applyFill="1" applyBorder="1" applyAlignment="1">
      <alignment horizontal="center"/>
    </xf>
    <xf numFmtId="3" fontId="19" fillId="3" borderId="13" xfId="1" applyNumberFormat="1" applyFont="1" applyFill="1" applyBorder="1" applyAlignment="1">
      <alignment horizontal="center"/>
    </xf>
    <xf numFmtId="3" fontId="5" fillId="2" borderId="10" xfId="1" applyNumberFormat="1" applyFont="1" applyFill="1" applyBorder="1" applyAlignment="1">
      <alignment horizontal="center" vertical="center" wrapText="1"/>
    </xf>
    <xf numFmtId="3" fontId="5" fillId="2" borderId="5" xfId="1" applyNumberFormat="1" applyFont="1" applyFill="1" applyBorder="1" applyAlignment="1">
      <alignment horizontal="center" vertical="center" wrapText="1"/>
    </xf>
    <xf numFmtId="3" fontId="19" fillId="3" borderId="9" xfId="1" applyNumberFormat="1" applyFont="1" applyFill="1" applyBorder="1" applyAlignment="1">
      <alignment horizontal="center"/>
    </xf>
    <xf numFmtId="0" fontId="0" fillId="0" borderId="0" xfId="0" applyAlignment="1"/>
    <xf numFmtId="0" fontId="4" fillId="2" borderId="0" xfId="0" applyFont="1" applyFill="1" applyAlignment="1">
      <alignment horizontal="center" vertical="center" wrapText="1"/>
    </xf>
    <xf numFmtId="0" fontId="0" fillId="0" borderId="0" xfId="0" applyFill="1" applyBorder="1"/>
    <xf numFmtId="0" fontId="5" fillId="2" borderId="1" xfId="0" applyFont="1" applyFill="1" applyBorder="1" applyAlignment="1">
      <alignment horizontal="center"/>
    </xf>
    <xf numFmtId="3" fontId="5" fillId="2" borderId="0" xfId="1" applyNumberFormat="1" applyFont="1" applyFill="1" applyBorder="1" applyAlignment="1">
      <alignment horizontal="center"/>
    </xf>
    <xf numFmtId="164" fontId="4" fillId="2" borderId="14" xfId="1" applyFont="1" applyFill="1" applyBorder="1" applyAlignment="1">
      <alignment horizontal="center" vertical="top" wrapText="1"/>
    </xf>
    <xf numFmtId="164" fontId="20" fillId="3" borderId="14" xfId="1" applyFont="1" applyFill="1" applyBorder="1" applyAlignment="1">
      <alignment horizontal="center" vertical="top" wrapText="1"/>
    </xf>
    <xf numFmtId="164" fontId="20" fillId="3" borderId="15" xfId="1" applyFont="1" applyFill="1" applyBorder="1" applyAlignment="1">
      <alignment horizontal="center" vertical="top" wrapText="1"/>
    </xf>
    <xf numFmtId="164" fontId="4" fillId="2" borderId="12" xfId="1" applyFont="1" applyFill="1" applyBorder="1" applyAlignment="1">
      <alignment horizontal="center" vertical="top" wrapText="1"/>
    </xf>
    <xf numFmtId="164" fontId="20" fillId="3" borderId="12" xfId="1" applyFont="1" applyFill="1" applyBorder="1" applyAlignment="1">
      <alignment horizontal="center" vertical="top" wrapText="1"/>
    </xf>
    <xf numFmtId="164" fontId="20" fillId="3" borderId="13" xfId="1" applyFont="1" applyFill="1" applyBorder="1" applyAlignment="1">
      <alignment horizontal="center" vertical="top" wrapText="1"/>
    </xf>
    <xf numFmtId="3" fontId="5" fillId="2" borderId="16" xfId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3" fontId="5" fillId="2" borderId="16" xfId="1" applyNumberFormat="1" applyFont="1" applyFill="1" applyBorder="1" applyAlignment="1">
      <alignment horizontal="center"/>
    </xf>
    <xf numFmtId="164" fontId="3" fillId="2" borderId="18" xfId="1" applyFont="1" applyFill="1" applyBorder="1" applyAlignment="1">
      <alignment horizontal="center" vertical="top" wrapText="1"/>
    </xf>
    <xf numFmtId="164" fontId="4" fillId="2" borderId="19" xfId="1" applyFont="1" applyFill="1" applyBorder="1" applyAlignment="1">
      <alignment horizontal="center" vertical="top" wrapText="1"/>
    </xf>
    <xf numFmtId="3" fontId="28" fillId="2" borderId="10" xfId="1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28" fillId="2" borderId="6" xfId="1" applyFont="1" applyFill="1" applyBorder="1" applyAlignment="1">
      <alignment horizontal="center" vertical="top" wrapText="1"/>
    </xf>
    <xf numFmtId="0" fontId="29" fillId="0" borderId="14" xfId="0" applyFont="1" applyBorder="1" applyAlignment="1">
      <alignment vertical="top"/>
    </xf>
    <xf numFmtId="0" fontId="29" fillId="0" borderId="12" xfId="0" applyFont="1" applyBorder="1" applyAlignment="1">
      <alignment vertical="top"/>
    </xf>
    <xf numFmtId="0" fontId="3" fillId="2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3" fontId="27" fillId="2" borderId="25" xfId="1" applyNumberFormat="1" applyFont="1" applyFill="1" applyBorder="1" applyAlignment="1">
      <alignment horizontal="center"/>
    </xf>
    <xf numFmtId="0" fontId="26" fillId="2" borderId="26" xfId="0" applyFont="1" applyFill="1" applyBorder="1" applyAlignment="1">
      <alignment horizontal="center"/>
    </xf>
    <xf numFmtId="0" fontId="26" fillId="2" borderId="27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 vertical="center" wrapText="1"/>
    </xf>
    <xf numFmtId="0" fontId="0" fillId="2" borderId="35" xfId="0" applyFill="1" applyBorder="1"/>
    <xf numFmtId="0" fontId="0" fillId="2" borderId="36" xfId="0" applyFill="1" applyBorder="1"/>
    <xf numFmtId="0" fontId="3" fillId="2" borderId="3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3" fillId="2" borderId="31" xfId="0" applyFont="1" applyFill="1" applyBorder="1" applyAlignment="1">
      <alignment horizontal="center" vertical="justify" wrapText="1"/>
    </xf>
    <xf numFmtId="0" fontId="0" fillId="2" borderId="20" xfId="0" applyFill="1" applyBorder="1" applyAlignment="1">
      <alignment horizontal="center" vertical="justify" wrapText="1"/>
    </xf>
    <xf numFmtId="0" fontId="0" fillId="2" borderId="21" xfId="0" applyFill="1" applyBorder="1" applyAlignment="1">
      <alignment horizontal="center" vertical="justify" wrapText="1"/>
    </xf>
    <xf numFmtId="0" fontId="3" fillId="2" borderId="33" xfId="0" applyFont="1" applyFill="1" applyBorder="1" applyAlignment="1">
      <alignment horizontal="center" vertical="center" wrapText="1"/>
    </xf>
    <xf numFmtId="164" fontId="4" fillId="2" borderId="14" xfId="1" applyFont="1" applyFill="1" applyBorder="1" applyAlignment="1">
      <alignment horizontal="center" vertical="top" wrapText="1"/>
    </xf>
    <xf numFmtId="0" fontId="0" fillId="0" borderId="12" xfId="0" applyBorder="1"/>
    <xf numFmtId="0" fontId="0" fillId="0" borderId="12" xfId="0" applyBorder="1" applyAlignment="1">
      <alignment vertical="top"/>
    </xf>
    <xf numFmtId="164" fontId="20" fillId="3" borderId="14" xfId="1" applyFont="1" applyFill="1" applyBorder="1" applyAlignment="1">
      <alignment horizontal="center" vertical="top" wrapText="1"/>
    </xf>
    <xf numFmtId="0" fontId="21" fillId="3" borderId="12" xfId="0" applyFont="1" applyFill="1" applyBorder="1" applyAlignment="1">
      <alignment vertical="top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3" fontId="27" fillId="2" borderId="28" xfId="1" applyNumberFormat="1" applyFont="1" applyFill="1" applyBorder="1" applyAlignment="1">
      <alignment horizontal="center"/>
    </xf>
    <xf numFmtId="0" fontId="26" fillId="2" borderId="29" xfId="0" applyFont="1" applyFill="1" applyBorder="1" applyAlignment="1">
      <alignment horizontal="center"/>
    </xf>
    <xf numFmtId="0" fontId="26" fillId="2" borderId="30" xfId="0" applyFont="1" applyFill="1" applyBorder="1" applyAlignment="1">
      <alignment horizontal="center"/>
    </xf>
    <xf numFmtId="0" fontId="0" fillId="2" borderId="20" xfId="0" applyFill="1" applyBorder="1"/>
    <xf numFmtId="0" fontId="0" fillId="2" borderId="21" xfId="0" applyFill="1" applyBorder="1"/>
    <xf numFmtId="164" fontId="20" fillId="3" borderId="15" xfId="1" applyFont="1" applyFill="1" applyBorder="1" applyAlignment="1">
      <alignment horizontal="center" vertical="top" wrapText="1"/>
    </xf>
    <xf numFmtId="0" fontId="21" fillId="3" borderId="13" xfId="0" applyFont="1" applyFill="1" applyBorder="1" applyAlignment="1">
      <alignment vertical="top"/>
    </xf>
    <xf numFmtId="0" fontId="18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7" fillId="2" borderId="0" xfId="0" applyFont="1" applyFill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14" fontId="15" fillId="2" borderId="0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23" fillId="0" borderId="0" xfId="0" applyFont="1" applyAlignment="1"/>
    <xf numFmtId="0" fontId="3" fillId="2" borderId="1" xfId="0" applyFont="1" applyFill="1" applyBorder="1" applyAlignment="1">
      <alignment horizontal="center" vertical="justify" wrapText="1"/>
    </xf>
    <xf numFmtId="0" fontId="0" fillId="2" borderId="0" xfId="0" applyFill="1" applyBorder="1" applyAlignment="1">
      <alignment horizontal="center" vertical="justify" wrapText="1"/>
    </xf>
    <xf numFmtId="0" fontId="0" fillId="2" borderId="2" xfId="0" applyFill="1" applyBorder="1" applyAlignment="1">
      <alignment horizontal="center" vertical="justify" wrapText="1"/>
    </xf>
    <xf numFmtId="0" fontId="0" fillId="2" borderId="0" xfId="0" applyFill="1" applyBorder="1"/>
    <xf numFmtId="0" fontId="0" fillId="2" borderId="2" xfId="0" applyFill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0</xdr:rowOff>
    </xdr:from>
    <xdr:to>
      <xdr:col>8</xdr:col>
      <xdr:colOff>771525</xdr:colOff>
      <xdr:row>0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80975" y="0"/>
          <a:ext cx="5876925" cy="0"/>
        </a:xfrm>
        <a:prstGeom prst="rect">
          <a:avLst/>
        </a:prstGeom>
        <a:solidFill>
          <a:srgbClr val="FFFFFF"/>
        </a:solidFill>
        <a:ln w="3175">
          <a:solidFill>
            <a:srgbClr val="3333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19050</xdr:colOff>
      <xdr:row>9</xdr:row>
      <xdr:rowOff>0</xdr:rowOff>
    </xdr:from>
    <xdr:to>
      <xdr:col>8</xdr:col>
      <xdr:colOff>1219200</xdr:colOff>
      <xdr:row>9</xdr:row>
      <xdr:rowOff>0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19050" y="1752600"/>
          <a:ext cx="6038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0" i="0" u="none" strike="noStrike" baseline="0">
            <a:solidFill>
              <a:srgbClr val="0000FF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FF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13</xdr:col>
      <xdr:colOff>771525</xdr:colOff>
      <xdr:row>0</xdr:row>
      <xdr:rowOff>0</xdr:rowOff>
    </xdr:to>
    <xdr:sp macro="" textlink="">
      <xdr:nvSpPr>
        <xdr:cNvPr id="1129" name="Text Box 105"/>
        <xdr:cNvSpPr txBox="1">
          <a:spLocks noChangeArrowheads="1"/>
        </xdr:cNvSpPr>
      </xdr:nvSpPr>
      <xdr:spPr bwMode="auto">
        <a:xfrm>
          <a:off x="180975" y="0"/>
          <a:ext cx="9163050" cy="0"/>
        </a:xfrm>
        <a:prstGeom prst="rect">
          <a:avLst/>
        </a:prstGeom>
        <a:solidFill>
          <a:srgbClr val="FFFFFF"/>
        </a:solidFill>
        <a:ln w="3175">
          <a:solidFill>
            <a:srgbClr val="3333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19050</xdr:colOff>
      <xdr:row>9</xdr:row>
      <xdr:rowOff>0</xdr:rowOff>
    </xdr:from>
    <xdr:to>
      <xdr:col>13</xdr:col>
      <xdr:colOff>1219200</xdr:colOff>
      <xdr:row>9</xdr:row>
      <xdr:rowOff>0</xdr:rowOff>
    </xdr:to>
    <xdr:sp macro="" textlink="">
      <xdr:nvSpPr>
        <xdr:cNvPr id="1130" name="Text Box 106"/>
        <xdr:cNvSpPr txBox="1">
          <a:spLocks noChangeArrowheads="1"/>
        </xdr:cNvSpPr>
      </xdr:nvSpPr>
      <xdr:spPr bwMode="auto">
        <a:xfrm>
          <a:off x="19050" y="1752600"/>
          <a:ext cx="9324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0" i="0" u="none" strike="noStrike" baseline="0">
            <a:solidFill>
              <a:srgbClr val="0000FF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FF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333375</xdr:colOff>
      <xdr:row>27</xdr:row>
      <xdr:rowOff>47625</xdr:rowOff>
    </xdr:from>
    <xdr:to>
      <xdr:col>3</xdr:col>
      <xdr:colOff>533400</xdr:colOff>
      <xdr:row>28</xdr:row>
      <xdr:rowOff>57150</xdr:rowOff>
    </xdr:to>
    <xdr:pic>
      <xdr:nvPicPr>
        <xdr:cNvPr id="1503" name="Picture 111" descr="KlapanROLTIS(Price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7991475"/>
          <a:ext cx="9429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361950</xdr:colOff>
      <xdr:row>26</xdr:row>
      <xdr:rowOff>514350</xdr:rowOff>
    </xdr:from>
    <xdr:to>
      <xdr:col>10</xdr:col>
      <xdr:colOff>714375</xdr:colOff>
      <xdr:row>28</xdr:row>
      <xdr:rowOff>57150</xdr:rowOff>
    </xdr:to>
    <xdr:pic>
      <xdr:nvPicPr>
        <xdr:cNvPr id="1504" name="Picture 112" descr="FiltrROLTIS(Price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7934325"/>
          <a:ext cx="10858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247650</xdr:colOff>
      <xdr:row>37</xdr:row>
      <xdr:rowOff>514350</xdr:rowOff>
    </xdr:from>
    <xdr:to>
      <xdr:col>3</xdr:col>
      <xdr:colOff>752475</xdr:colOff>
      <xdr:row>39</xdr:row>
      <xdr:rowOff>114300</xdr:rowOff>
    </xdr:to>
    <xdr:pic>
      <xdr:nvPicPr>
        <xdr:cNvPr id="1505" name="Picture 119" descr="PrivodROLTIS(Price)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11811000"/>
          <a:ext cx="12477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142875</xdr:colOff>
      <xdr:row>77</xdr:row>
      <xdr:rowOff>457200</xdr:rowOff>
    </xdr:from>
    <xdr:to>
      <xdr:col>11</xdr:col>
      <xdr:colOff>104775</xdr:colOff>
      <xdr:row>79</xdr:row>
      <xdr:rowOff>0</xdr:rowOff>
    </xdr:to>
    <xdr:pic>
      <xdr:nvPicPr>
        <xdr:cNvPr id="1506" name="Picture 129" descr="ZENNER-GOR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7117675"/>
          <a:ext cx="15049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523875</xdr:colOff>
      <xdr:row>77</xdr:row>
      <xdr:rowOff>447675</xdr:rowOff>
    </xdr:from>
    <xdr:to>
      <xdr:col>3</xdr:col>
      <xdr:colOff>561975</xdr:colOff>
      <xdr:row>79</xdr:row>
      <xdr:rowOff>0</xdr:rowOff>
    </xdr:to>
    <xdr:pic>
      <xdr:nvPicPr>
        <xdr:cNvPr id="1507" name="Picture 130" descr="ZENNER-HOL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27108150"/>
          <a:ext cx="15049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552450</xdr:colOff>
      <xdr:row>13</xdr:row>
      <xdr:rowOff>38100</xdr:rowOff>
    </xdr:from>
    <xdr:to>
      <xdr:col>10</xdr:col>
      <xdr:colOff>781050</xdr:colOff>
      <xdr:row>14</xdr:row>
      <xdr:rowOff>104775</xdr:rowOff>
    </xdr:to>
    <xdr:pic>
      <xdr:nvPicPr>
        <xdr:cNvPr id="1508" name="Picture 132" descr="ZatvorROLTIS(Price)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3219450"/>
          <a:ext cx="17335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295275</xdr:colOff>
      <xdr:row>3</xdr:row>
      <xdr:rowOff>47625</xdr:rowOff>
    </xdr:from>
    <xdr:to>
      <xdr:col>4</xdr:col>
      <xdr:colOff>400050</xdr:colOff>
      <xdr:row>7</xdr:row>
      <xdr:rowOff>142875</xdr:rowOff>
    </xdr:to>
    <xdr:sp macro="" textlink="">
      <xdr:nvSpPr>
        <xdr:cNvPr id="1160" name="WordArt 136"/>
        <xdr:cNvSpPr>
          <a:spLocks noChangeArrowheads="1" noChangeShapeType="1" noTextEdit="1"/>
        </xdr:cNvSpPr>
      </xdr:nvSpPr>
      <xdr:spPr bwMode="auto">
        <a:xfrm>
          <a:off x="295275" y="523875"/>
          <a:ext cx="2943225" cy="933450"/>
        </a:xfrm>
        <a:prstGeom prst="rect">
          <a:avLst/>
        </a:prstGeom>
      </xdr:spPr>
      <xdr:txBody>
        <a:bodyPr wrap="none" fromWordArt="1">
          <a:prstTxWarp prst="textDeflateBottom">
            <a:avLst>
              <a:gd name="adj" fmla="val 53125"/>
            </a:avLst>
          </a:prstTxWarp>
        </a:bodyPr>
        <a:lstStyle/>
        <a:p>
          <a:pPr algn="ctr" rtl="0">
            <a:buNone/>
          </a:pPr>
          <a:r>
            <a:rPr lang="ru-RU" sz="4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Фарватер</a:t>
          </a:r>
        </a:p>
      </xdr:txBody>
    </xdr:sp>
    <xdr:clientData/>
  </xdr:twoCellAnchor>
  <xdr:twoCellAnchor>
    <xdr:from>
      <xdr:col>0</xdr:col>
      <xdr:colOff>257175</xdr:colOff>
      <xdr:row>7</xdr:row>
      <xdr:rowOff>228600</xdr:rowOff>
    </xdr:from>
    <xdr:to>
      <xdr:col>4</xdr:col>
      <xdr:colOff>552450</xdr:colOff>
      <xdr:row>8</xdr:row>
      <xdr:rowOff>123825</xdr:rowOff>
    </xdr:to>
    <xdr:sp macro="" textlink="">
      <xdr:nvSpPr>
        <xdr:cNvPr id="1161" name="WordArt 137"/>
        <xdr:cNvSpPr>
          <a:spLocks noChangeArrowheads="1" noChangeShapeType="1" noTextEdit="1"/>
        </xdr:cNvSpPr>
      </xdr:nvSpPr>
      <xdr:spPr bwMode="auto">
        <a:xfrm>
          <a:off x="257175" y="1543050"/>
          <a:ext cx="3133725" cy="1714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ru-RU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Оборудование для инженерных сетей</a:t>
          </a:r>
        </a:p>
      </xdr:txBody>
    </xdr:sp>
    <xdr:clientData/>
  </xdr:twoCellAnchor>
  <xdr:twoCellAnchor>
    <xdr:from>
      <xdr:col>0</xdr:col>
      <xdr:colOff>66675</xdr:colOff>
      <xdr:row>1</xdr:row>
      <xdr:rowOff>38100</xdr:rowOff>
    </xdr:from>
    <xdr:to>
      <xdr:col>5</xdr:col>
      <xdr:colOff>47625</xdr:colOff>
      <xdr:row>2</xdr:row>
      <xdr:rowOff>152400</xdr:rowOff>
    </xdr:to>
    <xdr:sp macro="" textlink="">
      <xdr:nvSpPr>
        <xdr:cNvPr id="1165" name="WordArt 141"/>
        <xdr:cNvSpPr>
          <a:spLocks noChangeArrowheads="1" noChangeShapeType="1" noTextEdit="1"/>
        </xdr:cNvSpPr>
      </xdr:nvSpPr>
      <xdr:spPr bwMode="auto">
        <a:xfrm>
          <a:off x="66675" y="190500"/>
          <a:ext cx="3400425" cy="2762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ru-RU" sz="18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Группа компаний</a:t>
          </a:r>
        </a:p>
      </xdr:txBody>
    </xdr:sp>
    <xdr:clientData/>
  </xdr:twoCellAnchor>
  <xdr:twoCellAnchor editAs="oneCell">
    <xdr:from>
      <xdr:col>2</xdr:col>
      <xdr:colOff>381000</xdr:colOff>
      <xdr:row>49</xdr:row>
      <xdr:rowOff>38100</xdr:rowOff>
    </xdr:from>
    <xdr:to>
      <xdr:col>3</xdr:col>
      <xdr:colOff>180975</xdr:colOff>
      <xdr:row>50</xdr:row>
      <xdr:rowOff>219075</xdr:rowOff>
    </xdr:to>
    <xdr:pic>
      <xdr:nvPicPr>
        <xdr:cNvPr id="1512" name="Picture 143" descr="Затвор с приводом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15916275"/>
          <a:ext cx="54292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13</xdr:row>
      <xdr:rowOff>28575</xdr:rowOff>
    </xdr:from>
    <xdr:to>
      <xdr:col>3</xdr:col>
      <xdr:colOff>314325</xdr:colOff>
      <xdr:row>14</xdr:row>
      <xdr:rowOff>47625</xdr:rowOff>
    </xdr:to>
    <xdr:pic>
      <xdr:nvPicPr>
        <xdr:cNvPr id="1513" name="Picture 145" descr="Задвижка_new_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3209925"/>
          <a:ext cx="6286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47625</xdr:colOff>
      <xdr:row>67</xdr:row>
      <xdr:rowOff>409575</xdr:rowOff>
    </xdr:from>
    <xdr:to>
      <xdr:col>11</xdr:col>
      <xdr:colOff>76200</xdr:colOff>
      <xdr:row>69</xdr:row>
      <xdr:rowOff>76200</xdr:rowOff>
    </xdr:to>
    <xdr:pic>
      <xdr:nvPicPr>
        <xdr:cNvPr id="1514" name="Picture 148" descr="MTW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23412450"/>
          <a:ext cx="15716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67</xdr:row>
      <xdr:rowOff>409575</xdr:rowOff>
    </xdr:from>
    <xdr:to>
      <xdr:col>3</xdr:col>
      <xdr:colOff>571500</xdr:colOff>
      <xdr:row>69</xdr:row>
      <xdr:rowOff>152400</xdr:rowOff>
    </xdr:to>
    <xdr:pic>
      <xdr:nvPicPr>
        <xdr:cNvPr id="1515" name="Picture 149" descr="MTK_1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23412450"/>
          <a:ext cx="15716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638175</xdr:colOff>
      <xdr:row>59</xdr:row>
      <xdr:rowOff>428625</xdr:rowOff>
    </xdr:from>
    <xdr:to>
      <xdr:col>3</xdr:col>
      <xdr:colOff>666750</xdr:colOff>
      <xdr:row>61</xdr:row>
      <xdr:rowOff>28575</xdr:rowOff>
    </xdr:to>
    <xdr:pic>
      <xdr:nvPicPr>
        <xdr:cNvPr id="1516" name="Picture 153" descr="ETK_1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250150"/>
          <a:ext cx="149542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9525</xdr:colOff>
      <xdr:row>59</xdr:row>
      <xdr:rowOff>447675</xdr:rowOff>
    </xdr:from>
    <xdr:to>
      <xdr:col>10</xdr:col>
      <xdr:colOff>771525</xdr:colOff>
      <xdr:row>61</xdr:row>
      <xdr:rowOff>47625</xdr:rowOff>
    </xdr:to>
    <xdr:pic>
      <xdr:nvPicPr>
        <xdr:cNvPr id="1517" name="Picture 154" descr="ETK_1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20269200"/>
          <a:ext cx="149542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304800</xdr:colOff>
      <xdr:row>38</xdr:row>
      <xdr:rowOff>0</xdr:rowOff>
    </xdr:from>
    <xdr:to>
      <xdr:col>11</xdr:col>
      <xdr:colOff>152400</xdr:colOff>
      <xdr:row>39</xdr:row>
      <xdr:rowOff>66675</xdr:rowOff>
    </xdr:to>
    <xdr:pic>
      <xdr:nvPicPr>
        <xdr:cNvPr id="1518" name="Picture 158" descr="meof-400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11820525"/>
          <a:ext cx="13906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688975</xdr:colOff>
      <xdr:row>49</xdr:row>
      <xdr:rowOff>41275</xdr:rowOff>
    </xdr:from>
    <xdr:to>
      <xdr:col>10</xdr:col>
      <xdr:colOff>571500</xdr:colOff>
      <xdr:row>50</xdr:row>
      <xdr:rowOff>288925</xdr:rowOff>
    </xdr:to>
    <xdr:pic>
      <xdr:nvPicPr>
        <xdr:cNvPr id="1519" name="Picture 159" descr="Затвор_МЭОФ_small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7575" y="16017875"/>
          <a:ext cx="139382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15"/>
  <sheetViews>
    <sheetView tabSelected="1" zoomScale="75" zoomScaleNormal="75" workbookViewId="0">
      <selection activeCell="H13" sqref="H13:N13"/>
    </sheetView>
  </sheetViews>
  <sheetFormatPr defaultRowHeight="13.2" x14ac:dyDescent="0.25"/>
  <cols>
    <col min="1" max="1" width="8.6640625" customWidth="1"/>
    <col min="2" max="2" width="10.88671875" customWidth="1"/>
    <col min="3" max="3" width="11.109375" customWidth="1"/>
    <col min="4" max="4" width="11.88671875" customWidth="1"/>
    <col min="5" max="7" width="8.6640625" customWidth="1"/>
    <col min="8" max="8" width="10.5546875" customWidth="1"/>
    <col min="9" max="9" width="11.5546875" customWidth="1"/>
    <col min="10" max="10" width="11" customWidth="1"/>
    <col min="11" max="11" width="12.109375" customWidth="1"/>
    <col min="12" max="14" width="8.6640625" customWidth="1"/>
    <col min="22" max="22" width="4.44140625" customWidth="1"/>
  </cols>
  <sheetData>
    <row r="1" spans="1:14" ht="12" customHeight="1" x14ac:dyDescent="0.25">
      <c r="A1" s="4"/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 customHeight="1" x14ac:dyDescent="0.25">
      <c r="A2" s="36"/>
      <c r="B2" s="36"/>
      <c r="C2" s="4"/>
      <c r="D2" s="4"/>
      <c r="E2" s="4"/>
      <c r="F2" s="92"/>
      <c r="G2" s="93"/>
      <c r="H2" s="93"/>
      <c r="I2" s="93"/>
      <c r="J2" s="93"/>
      <c r="K2" s="93"/>
      <c r="L2" s="93"/>
      <c r="M2" s="93"/>
      <c r="N2" s="93"/>
    </row>
    <row r="3" spans="1:14" ht="12.75" customHeight="1" x14ac:dyDescent="0.25">
      <c r="A3" s="2"/>
      <c r="B3" s="2"/>
      <c r="C3" s="2"/>
      <c r="D3" s="2"/>
      <c r="E3" s="2"/>
      <c r="F3" s="105"/>
      <c r="G3" s="93"/>
      <c r="H3" s="93"/>
      <c r="I3" s="93"/>
      <c r="J3" s="93"/>
      <c r="K3" s="93"/>
      <c r="L3" s="93"/>
      <c r="M3" s="93"/>
      <c r="N3" s="93"/>
    </row>
    <row r="4" spans="1:14" ht="21.75" customHeight="1" x14ac:dyDescent="0.4">
      <c r="A4" s="2"/>
      <c r="B4" s="2"/>
      <c r="C4" s="2"/>
      <c r="D4" s="2"/>
      <c r="E4" s="2"/>
      <c r="F4" s="35"/>
      <c r="G4" s="34"/>
      <c r="H4" s="35"/>
      <c r="I4" s="35"/>
      <c r="J4" s="106" t="s">
        <v>22</v>
      </c>
      <c r="K4" s="93"/>
      <c r="L4" s="93"/>
      <c r="M4" s="93"/>
      <c r="N4" s="93"/>
    </row>
    <row r="5" spans="1:14" ht="12.75" customHeight="1" x14ac:dyDescent="0.25">
      <c r="A5" s="2"/>
      <c r="B5" s="2"/>
      <c r="C5" s="2"/>
      <c r="D5" s="2"/>
      <c r="E5" s="2"/>
      <c r="F5" s="103"/>
      <c r="G5" s="104"/>
      <c r="H5" s="104"/>
      <c r="I5" s="104"/>
      <c r="J5" s="104"/>
      <c r="K5" s="104"/>
      <c r="L5" s="104"/>
      <c r="M5" s="104"/>
      <c r="N5" s="104"/>
    </row>
    <row r="6" spans="1:14" ht="18.75" customHeight="1" x14ac:dyDescent="0.4">
      <c r="A6" s="2"/>
      <c r="B6" s="2"/>
      <c r="C6" s="2"/>
      <c r="D6" s="2"/>
      <c r="E6" s="2"/>
      <c r="F6" s="35"/>
      <c r="G6" s="34"/>
      <c r="H6" s="35"/>
      <c r="I6" s="35"/>
      <c r="J6" s="106" t="s">
        <v>24</v>
      </c>
      <c r="K6" s="93"/>
      <c r="L6" s="93"/>
      <c r="M6" s="93"/>
      <c r="N6" s="93"/>
    </row>
    <row r="7" spans="1:14" ht="12.75" customHeight="1" x14ac:dyDescent="0.25">
      <c r="A7" s="2"/>
      <c r="B7" s="2"/>
      <c r="C7" s="2"/>
      <c r="D7" s="2"/>
      <c r="E7" s="2"/>
      <c r="F7" s="105"/>
      <c r="G7" s="93"/>
      <c r="H7" s="93"/>
      <c r="I7" s="93"/>
      <c r="J7" s="93"/>
      <c r="K7" s="93"/>
      <c r="L7" s="93"/>
      <c r="M7" s="93"/>
      <c r="N7" s="93"/>
    </row>
    <row r="8" spans="1:14" ht="21.75" customHeight="1" x14ac:dyDescent="0.4">
      <c r="A8" s="2"/>
      <c r="B8" s="2"/>
      <c r="C8" s="2"/>
      <c r="D8" s="2"/>
      <c r="E8" s="2"/>
      <c r="F8" s="35"/>
      <c r="G8" s="34"/>
      <c r="H8" s="35"/>
      <c r="I8" s="35"/>
      <c r="J8" s="106" t="s">
        <v>23</v>
      </c>
      <c r="K8" s="93"/>
      <c r="L8" s="93"/>
      <c r="M8" s="93"/>
      <c r="N8" s="93"/>
    </row>
    <row r="9" spans="1:14" ht="12.75" customHeight="1" x14ac:dyDescent="0.25">
      <c r="A9" s="4"/>
      <c r="B9" s="4"/>
      <c r="C9" s="4"/>
      <c r="D9" s="4"/>
      <c r="E9" s="4"/>
      <c r="F9" s="92"/>
      <c r="G9" s="93"/>
      <c r="H9" s="93"/>
      <c r="I9" s="93"/>
      <c r="J9" s="93"/>
      <c r="K9" s="93"/>
      <c r="L9" s="93"/>
      <c r="M9" s="93"/>
      <c r="N9" s="93"/>
    </row>
    <row r="10" spans="1:14" ht="27.75" customHeight="1" x14ac:dyDescent="0.4">
      <c r="A10" s="96" t="s">
        <v>8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8"/>
    </row>
    <row r="11" spans="1:14" ht="25.5" customHeight="1" x14ac:dyDescent="0.4">
      <c r="A11" s="99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</row>
    <row r="12" spans="1:14" ht="21" customHeight="1" thickBot="1" x14ac:dyDescent="0.45">
      <c r="A12" s="12"/>
      <c r="B12" s="12"/>
      <c r="C12" s="12"/>
      <c r="D12" s="12"/>
      <c r="E12" s="12"/>
      <c r="F12" s="12"/>
      <c r="G12" s="14"/>
      <c r="H12" s="13"/>
      <c r="I12" s="12"/>
      <c r="J12" s="12"/>
      <c r="K12" s="12"/>
      <c r="L12" s="101">
        <v>42083</v>
      </c>
      <c r="M12" s="101"/>
      <c r="N12" s="102"/>
    </row>
    <row r="13" spans="1:14" ht="38.25" customHeight="1" x14ac:dyDescent="0.25">
      <c r="A13" s="73" t="s">
        <v>35</v>
      </c>
      <c r="B13" s="87"/>
      <c r="C13" s="87"/>
      <c r="D13" s="87"/>
      <c r="E13" s="87"/>
      <c r="F13" s="87"/>
      <c r="G13" s="88"/>
      <c r="H13" s="73" t="s">
        <v>1</v>
      </c>
      <c r="I13" s="74"/>
      <c r="J13" s="74"/>
      <c r="K13" s="74"/>
      <c r="L13" s="74"/>
      <c r="M13" s="74"/>
      <c r="N13" s="75"/>
    </row>
    <row r="14" spans="1:14" ht="92.25" customHeight="1" x14ac:dyDescent="0.3">
      <c r="A14" s="3"/>
      <c r="B14" s="4"/>
      <c r="C14" s="4"/>
      <c r="D14" s="4"/>
      <c r="E14" s="19" t="s">
        <v>16</v>
      </c>
      <c r="F14" s="19"/>
      <c r="G14" s="6"/>
      <c r="H14" s="3"/>
      <c r="I14" s="5"/>
      <c r="J14" s="5"/>
      <c r="K14" s="5"/>
      <c r="L14" s="91" t="s">
        <v>15</v>
      </c>
      <c r="M14" s="91"/>
      <c r="N14" s="72"/>
    </row>
    <row r="15" spans="1:14" ht="62.25" customHeight="1" thickBot="1" x14ac:dyDescent="0.3">
      <c r="A15" s="65" t="s">
        <v>5</v>
      </c>
      <c r="B15" s="82"/>
      <c r="C15" s="82"/>
      <c r="D15" s="82"/>
      <c r="E15" s="82"/>
      <c r="F15" s="82"/>
      <c r="G15" s="83"/>
      <c r="H15" s="65" t="s">
        <v>4</v>
      </c>
      <c r="I15" s="82"/>
      <c r="J15" s="82"/>
      <c r="K15" s="82"/>
      <c r="L15" s="82"/>
      <c r="M15" s="82"/>
      <c r="N15" s="83"/>
    </row>
    <row r="16" spans="1:14" ht="17.25" customHeight="1" x14ac:dyDescent="0.25">
      <c r="A16" s="68" t="s">
        <v>0</v>
      </c>
      <c r="B16" s="10" t="s">
        <v>2</v>
      </c>
      <c r="C16" s="10" t="s">
        <v>3</v>
      </c>
      <c r="D16" s="10" t="s">
        <v>3</v>
      </c>
      <c r="E16" s="17"/>
      <c r="F16" s="17"/>
      <c r="G16" s="18"/>
      <c r="H16" s="68" t="s">
        <v>0</v>
      </c>
      <c r="I16" s="10" t="s">
        <v>2</v>
      </c>
      <c r="J16" s="10" t="s">
        <v>3</v>
      </c>
      <c r="K16" s="10" t="s">
        <v>3</v>
      </c>
      <c r="L16" s="17"/>
      <c r="M16" s="17"/>
      <c r="N16" s="18"/>
    </row>
    <row r="17" spans="1:14" ht="19.5" customHeight="1" x14ac:dyDescent="0.25">
      <c r="A17" s="76"/>
      <c r="B17" s="39" t="s">
        <v>18</v>
      </c>
      <c r="C17" s="39" t="s">
        <v>19</v>
      </c>
      <c r="D17" s="39" t="s">
        <v>20</v>
      </c>
      <c r="E17" s="40"/>
      <c r="F17" s="40"/>
      <c r="G17" s="41"/>
      <c r="H17" s="76"/>
      <c r="I17" s="39" t="s">
        <v>18</v>
      </c>
      <c r="J17" s="39" t="s">
        <v>19</v>
      </c>
      <c r="K17" s="39" t="s">
        <v>21</v>
      </c>
      <c r="L17" s="40"/>
      <c r="M17" s="40"/>
      <c r="N17" s="41"/>
    </row>
    <row r="18" spans="1:14" ht="15.6" x14ac:dyDescent="0.3">
      <c r="A18" s="7">
        <v>50</v>
      </c>
      <c r="B18" s="23">
        <v>2730</v>
      </c>
      <c r="C18" s="23">
        <f>B18/1.07</f>
        <v>2551.4018691588785</v>
      </c>
      <c r="D18" s="23">
        <f>B18/1.15</f>
        <v>2373.913043478261</v>
      </c>
      <c r="E18" s="24"/>
      <c r="F18" s="24"/>
      <c r="G18" s="25"/>
      <c r="H18" s="7">
        <v>50</v>
      </c>
      <c r="I18" s="23">
        <v>1044</v>
      </c>
      <c r="J18" s="23">
        <v>980</v>
      </c>
      <c r="K18" s="23">
        <v>910</v>
      </c>
      <c r="L18" s="24"/>
      <c r="M18" s="24"/>
      <c r="N18" s="25"/>
    </row>
    <row r="19" spans="1:14" ht="15.6" x14ac:dyDescent="0.3">
      <c r="A19" s="7">
        <v>80</v>
      </c>
      <c r="B19" s="23">
        <v>3980</v>
      </c>
      <c r="C19" s="23">
        <f t="shared" ref="C19:C23" si="0">B19/1.07</f>
        <v>3719.6261682242989</v>
      </c>
      <c r="D19" s="23">
        <f t="shared" ref="D19:D23" si="1">B19/1.15</f>
        <v>3460.8695652173915</v>
      </c>
      <c r="E19" s="24"/>
      <c r="F19" s="24"/>
      <c r="G19" s="25"/>
      <c r="H19" s="7">
        <v>80</v>
      </c>
      <c r="I19" s="23">
        <v>1320</v>
      </c>
      <c r="J19" s="23">
        <v>1240</v>
      </c>
      <c r="K19" s="23">
        <v>1150</v>
      </c>
      <c r="L19" s="24"/>
      <c r="M19" s="24"/>
      <c r="N19" s="25"/>
    </row>
    <row r="20" spans="1:14" ht="15.6" x14ac:dyDescent="0.3">
      <c r="A20" s="7">
        <v>100</v>
      </c>
      <c r="B20" s="23">
        <v>4790</v>
      </c>
      <c r="C20" s="23">
        <f t="shared" si="0"/>
        <v>4476.6355140186915</v>
      </c>
      <c r="D20" s="23">
        <f t="shared" si="1"/>
        <v>4165.217391304348</v>
      </c>
      <c r="E20" s="24"/>
      <c r="F20" s="24"/>
      <c r="G20" s="25"/>
      <c r="H20" s="7">
        <v>100</v>
      </c>
      <c r="I20" s="23">
        <v>1680</v>
      </c>
      <c r="J20" s="23">
        <v>1570</v>
      </c>
      <c r="K20" s="23">
        <v>1460</v>
      </c>
      <c r="L20" s="24"/>
      <c r="M20" s="24"/>
      <c r="N20" s="25"/>
    </row>
    <row r="21" spans="1:14" ht="15.6" x14ac:dyDescent="0.3">
      <c r="A21" s="7">
        <v>150</v>
      </c>
      <c r="B21" s="23">
        <v>7810</v>
      </c>
      <c r="C21" s="23">
        <f t="shared" si="0"/>
        <v>7299.065420560747</v>
      </c>
      <c r="D21" s="23">
        <f t="shared" si="1"/>
        <v>6791.3043478260879</v>
      </c>
      <c r="E21" s="24"/>
      <c r="F21" s="24"/>
      <c r="G21" s="25"/>
      <c r="H21" s="7">
        <v>150</v>
      </c>
      <c r="I21" s="23">
        <v>2300</v>
      </c>
      <c r="J21" s="23">
        <v>2150</v>
      </c>
      <c r="K21" s="23">
        <v>2000</v>
      </c>
      <c r="L21" s="24"/>
      <c r="M21" s="24"/>
      <c r="N21" s="25"/>
    </row>
    <row r="22" spans="1:14" ht="15.6" x14ac:dyDescent="0.3">
      <c r="A22" s="7">
        <v>200</v>
      </c>
      <c r="B22" s="23">
        <v>11060</v>
      </c>
      <c r="C22" s="23">
        <f t="shared" si="0"/>
        <v>10336.448598130841</v>
      </c>
      <c r="D22" s="23">
        <f t="shared" si="1"/>
        <v>9617.391304347826</v>
      </c>
      <c r="E22" s="24"/>
      <c r="F22" s="24"/>
      <c r="G22" s="25"/>
      <c r="H22" s="7">
        <v>200</v>
      </c>
      <c r="I22" s="23">
        <v>3780</v>
      </c>
      <c r="J22" s="23">
        <v>3500</v>
      </c>
      <c r="K22" s="23">
        <v>3250</v>
      </c>
      <c r="L22" s="24"/>
      <c r="M22" s="24"/>
      <c r="N22" s="25"/>
    </row>
    <row r="23" spans="1:14" ht="15.6" x14ac:dyDescent="0.3">
      <c r="A23" s="7">
        <v>300</v>
      </c>
      <c r="B23" s="23">
        <v>25800</v>
      </c>
      <c r="C23" s="23">
        <f t="shared" si="0"/>
        <v>24112.149532710278</v>
      </c>
      <c r="D23" s="23">
        <f t="shared" si="1"/>
        <v>22434.782608695656</v>
      </c>
      <c r="E23" s="24"/>
      <c r="F23" s="24"/>
      <c r="G23" s="25"/>
      <c r="H23" s="7">
        <v>300</v>
      </c>
      <c r="I23" s="23">
        <v>8600</v>
      </c>
      <c r="J23" s="23">
        <v>8000</v>
      </c>
      <c r="K23" s="23">
        <v>7400</v>
      </c>
      <c r="L23" s="24"/>
      <c r="M23" s="24"/>
      <c r="N23" s="25"/>
    </row>
    <row r="24" spans="1:14" ht="15.6" x14ac:dyDescent="0.3">
      <c r="A24" s="7">
        <v>400</v>
      </c>
      <c r="B24" s="23" t="s">
        <v>68</v>
      </c>
      <c r="C24" s="23" t="s">
        <v>68</v>
      </c>
      <c r="D24" s="23" t="s">
        <v>68</v>
      </c>
      <c r="E24" s="24"/>
      <c r="F24" s="24"/>
      <c r="G24" s="25"/>
      <c r="H24" s="15" t="s">
        <v>9</v>
      </c>
      <c r="I24" s="31" t="s">
        <v>68</v>
      </c>
      <c r="J24" s="23" t="s">
        <v>68</v>
      </c>
      <c r="K24" s="23" t="s">
        <v>68</v>
      </c>
      <c r="L24" s="24"/>
      <c r="M24" s="24"/>
      <c r="N24" s="25"/>
    </row>
    <row r="25" spans="1:14" ht="15.6" x14ac:dyDescent="0.3">
      <c r="A25" s="7">
        <v>500</v>
      </c>
      <c r="B25" s="23" t="s">
        <v>68</v>
      </c>
      <c r="C25" s="23" t="s">
        <v>68</v>
      </c>
      <c r="D25" s="23" t="s">
        <v>68</v>
      </c>
      <c r="E25" s="24"/>
      <c r="F25" s="24"/>
      <c r="G25" s="25"/>
      <c r="H25" s="15" t="s">
        <v>10</v>
      </c>
      <c r="I25" s="31" t="s">
        <v>68</v>
      </c>
      <c r="J25" s="23" t="s">
        <v>68</v>
      </c>
      <c r="K25" s="23" t="s">
        <v>68</v>
      </c>
      <c r="L25" s="24"/>
      <c r="M25" s="24"/>
      <c r="N25" s="25"/>
    </row>
    <row r="26" spans="1:14" ht="16.2" thickBot="1" x14ac:dyDescent="0.35">
      <c r="A26" s="8">
        <v>600</v>
      </c>
      <c r="B26" s="26" t="s">
        <v>68</v>
      </c>
      <c r="C26" s="26" t="s">
        <v>68</v>
      </c>
      <c r="D26" s="26" t="s">
        <v>68</v>
      </c>
      <c r="E26" s="27"/>
      <c r="F26" s="27"/>
      <c r="G26" s="33"/>
      <c r="H26" s="11" t="s">
        <v>11</v>
      </c>
      <c r="I26" s="32" t="s">
        <v>68</v>
      </c>
      <c r="J26" s="26" t="s">
        <v>68</v>
      </c>
      <c r="K26" s="26" t="s">
        <v>68</v>
      </c>
      <c r="L26" s="27"/>
      <c r="M26" s="27"/>
      <c r="N26" s="33"/>
    </row>
    <row r="27" spans="1:14" ht="41.25" customHeight="1" x14ac:dyDescent="0.25">
      <c r="A27" s="107" t="s">
        <v>36</v>
      </c>
      <c r="B27" s="108"/>
      <c r="C27" s="108"/>
      <c r="D27" s="108"/>
      <c r="E27" s="108"/>
      <c r="F27" s="108"/>
      <c r="G27" s="109"/>
      <c r="H27" s="107" t="s">
        <v>63</v>
      </c>
      <c r="I27" s="110"/>
      <c r="J27" s="110"/>
      <c r="K27" s="110"/>
      <c r="L27" s="110"/>
      <c r="M27" s="110"/>
      <c r="N27" s="111"/>
    </row>
    <row r="28" spans="1:14" ht="75.75" customHeight="1" x14ac:dyDescent="0.3">
      <c r="A28" s="3"/>
      <c r="B28" s="5"/>
      <c r="C28" s="5"/>
      <c r="D28" s="5"/>
      <c r="E28" s="91" t="s">
        <v>12</v>
      </c>
      <c r="F28" s="91"/>
      <c r="G28" s="72"/>
      <c r="H28" s="3"/>
      <c r="I28" s="4"/>
      <c r="J28" s="4"/>
      <c r="K28" s="4"/>
      <c r="L28" s="91" t="s">
        <v>13</v>
      </c>
      <c r="M28" s="91"/>
      <c r="N28" s="72"/>
    </row>
    <row r="29" spans="1:14" ht="62.25" customHeight="1" thickBot="1" x14ac:dyDescent="0.3">
      <c r="A29" s="65" t="s">
        <v>6</v>
      </c>
      <c r="B29" s="66"/>
      <c r="C29" s="66"/>
      <c r="D29" s="66"/>
      <c r="E29" s="66"/>
      <c r="F29" s="66"/>
      <c r="G29" s="67"/>
      <c r="H29" s="65" t="s">
        <v>7</v>
      </c>
      <c r="I29" s="82"/>
      <c r="J29" s="82"/>
      <c r="K29" s="82"/>
      <c r="L29" s="82"/>
      <c r="M29" s="82"/>
      <c r="N29" s="83"/>
    </row>
    <row r="30" spans="1:14" ht="17.25" customHeight="1" x14ac:dyDescent="0.25">
      <c r="A30" s="68" t="s">
        <v>0</v>
      </c>
      <c r="B30" s="10" t="s">
        <v>2</v>
      </c>
      <c r="C30" s="10" t="s">
        <v>3</v>
      </c>
      <c r="D30" s="10" t="s">
        <v>3</v>
      </c>
      <c r="E30" s="17"/>
      <c r="F30" s="17"/>
      <c r="G30" s="18"/>
      <c r="H30" s="68" t="s">
        <v>0</v>
      </c>
      <c r="I30" s="10" t="s">
        <v>2</v>
      </c>
      <c r="J30" s="10" t="s">
        <v>3</v>
      </c>
      <c r="K30" s="10" t="s">
        <v>3</v>
      </c>
      <c r="L30" s="17"/>
      <c r="M30" s="17"/>
      <c r="N30" s="18"/>
    </row>
    <row r="31" spans="1:14" ht="13.5" customHeight="1" x14ac:dyDescent="0.25">
      <c r="A31" s="76"/>
      <c r="B31" s="39" t="s">
        <v>18</v>
      </c>
      <c r="C31" s="39" t="s">
        <v>19</v>
      </c>
      <c r="D31" s="39" t="s">
        <v>21</v>
      </c>
      <c r="E31" s="40"/>
      <c r="F31" s="40"/>
      <c r="G31" s="41"/>
      <c r="H31" s="69"/>
      <c r="I31" s="42" t="s">
        <v>18</v>
      </c>
      <c r="J31" s="42" t="s">
        <v>19</v>
      </c>
      <c r="K31" s="42" t="s">
        <v>21</v>
      </c>
      <c r="L31" s="43"/>
      <c r="M31" s="43"/>
      <c r="N31" s="44"/>
    </row>
    <row r="32" spans="1:14" ht="15.6" x14ac:dyDescent="0.3">
      <c r="A32" s="7">
        <v>50</v>
      </c>
      <c r="B32" s="23">
        <v>910</v>
      </c>
      <c r="C32" s="23">
        <f>B32/1.07</f>
        <v>850.46728971962614</v>
      </c>
      <c r="D32" s="23">
        <f>B32/1.15</f>
        <v>791.304347826087</v>
      </c>
      <c r="E32" s="24"/>
      <c r="F32" s="24"/>
      <c r="G32" s="24"/>
      <c r="H32" s="16">
        <v>50</v>
      </c>
      <c r="I32" s="28">
        <v>1830</v>
      </c>
      <c r="J32" s="28">
        <f t="shared" ref="J32:J37" si="2">I32/1.05</f>
        <v>1742.8571428571429</v>
      </c>
      <c r="K32" s="28">
        <f t="shared" ref="K32:K37" si="3">I32/1.1</f>
        <v>1663.6363636363635</v>
      </c>
      <c r="L32" s="29"/>
      <c r="M32" s="29"/>
      <c r="N32" s="30"/>
    </row>
    <row r="33" spans="1:14" ht="15.6" x14ac:dyDescent="0.3">
      <c r="A33" s="7">
        <v>80</v>
      </c>
      <c r="B33" s="23">
        <v>1274</v>
      </c>
      <c r="C33" s="23">
        <f>B33/1.07</f>
        <v>1190.6542056074766</v>
      </c>
      <c r="D33" s="23">
        <f>B33/1.15</f>
        <v>1107.8260869565217</v>
      </c>
      <c r="E33" s="24"/>
      <c r="F33" s="24"/>
      <c r="G33" s="24"/>
      <c r="H33" s="7">
        <v>80</v>
      </c>
      <c r="I33" s="23">
        <v>2850</v>
      </c>
      <c r="J33" s="28">
        <f t="shared" si="2"/>
        <v>2714.2857142857142</v>
      </c>
      <c r="K33" s="28">
        <f t="shared" si="3"/>
        <v>2590.9090909090905</v>
      </c>
      <c r="L33" s="29"/>
      <c r="M33" s="29"/>
      <c r="N33" s="30"/>
    </row>
    <row r="34" spans="1:14" ht="15.6" x14ac:dyDescent="0.3">
      <c r="A34" s="7">
        <v>100</v>
      </c>
      <c r="B34" s="23">
        <v>2015</v>
      </c>
      <c r="C34" s="23">
        <f>B34/1.07</f>
        <v>1883.1775700934579</v>
      </c>
      <c r="D34" s="23">
        <f>B34/1.15</f>
        <v>1752.1739130434785</v>
      </c>
      <c r="E34" s="24"/>
      <c r="F34" s="24"/>
      <c r="G34" s="24"/>
      <c r="H34" s="7">
        <v>100</v>
      </c>
      <c r="I34" s="23">
        <v>3840</v>
      </c>
      <c r="J34" s="28">
        <f t="shared" si="2"/>
        <v>3657.1428571428569</v>
      </c>
      <c r="K34" s="28">
        <f t="shared" si="3"/>
        <v>3490.9090909090905</v>
      </c>
      <c r="L34" s="29"/>
      <c r="M34" s="29"/>
      <c r="N34" s="30"/>
    </row>
    <row r="35" spans="1:14" ht="15.6" x14ac:dyDescent="0.3">
      <c r="A35" s="7">
        <v>150</v>
      </c>
      <c r="B35" s="23">
        <v>3185</v>
      </c>
      <c r="C35" s="23">
        <f>B35/1.07</f>
        <v>2976.6355140186915</v>
      </c>
      <c r="D35" s="23">
        <f>B35/1.15</f>
        <v>2769.5652173913045</v>
      </c>
      <c r="E35" s="24"/>
      <c r="F35" s="24"/>
      <c r="G35" s="24"/>
      <c r="H35" s="7">
        <v>150</v>
      </c>
      <c r="I35" s="23">
        <v>10200</v>
      </c>
      <c r="J35" s="28">
        <f t="shared" si="2"/>
        <v>9714.2857142857138</v>
      </c>
      <c r="K35" s="28">
        <f t="shared" si="3"/>
        <v>9272.7272727272721</v>
      </c>
      <c r="L35" s="29"/>
      <c r="M35" s="29"/>
      <c r="N35" s="30"/>
    </row>
    <row r="36" spans="1:14" ht="15.6" x14ac:dyDescent="0.3">
      <c r="A36" s="7">
        <v>200</v>
      </c>
      <c r="B36" s="23">
        <v>5031</v>
      </c>
      <c r="C36" s="23">
        <f>B36/1.07</f>
        <v>4701.8691588785041</v>
      </c>
      <c r="D36" s="23">
        <f>B36/1.15</f>
        <v>4374.7826086956529</v>
      </c>
      <c r="E36" s="24"/>
      <c r="F36" s="24"/>
      <c r="G36" s="24"/>
      <c r="H36" s="7">
        <v>200</v>
      </c>
      <c r="I36" s="23">
        <v>16200</v>
      </c>
      <c r="J36" s="28">
        <f t="shared" si="2"/>
        <v>15428.571428571428</v>
      </c>
      <c r="K36" s="28">
        <f t="shared" si="3"/>
        <v>14727.272727272726</v>
      </c>
      <c r="L36" s="29"/>
      <c r="M36" s="29"/>
      <c r="N36" s="30"/>
    </row>
    <row r="37" spans="1:14" ht="16.2" thickBot="1" x14ac:dyDescent="0.35">
      <c r="A37" s="8"/>
      <c r="B37" s="9"/>
      <c r="C37" s="9"/>
      <c r="D37" s="9"/>
      <c r="E37" s="21"/>
      <c r="F37" s="21"/>
      <c r="G37" s="22"/>
      <c r="H37" s="8">
        <v>300</v>
      </c>
      <c r="I37" s="26">
        <v>52100</v>
      </c>
      <c r="J37" s="28">
        <f t="shared" si="2"/>
        <v>49619.047619047618</v>
      </c>
      <c r="K37" s="28">
        <f t="shared" si="3"/>
        <v>47363.63636363636</v>
      </c>
      <c r="L37" s="29"/>
      <c r="M37" s="29"/>
      <c r="N37" s="30"/>
    </row>
    <row r="38" spans="1:14" ht="41.25" customHeight="1" x14ac:dyDescent="0.25">
      <c r="A38" s="73" t="s">
        <v>64</v>
      </c>
      <c r="B38" s="74"/>
      <c r="C38" s="74"/>
      <c r="D38" s="74"/>
      <c r="E38" s="74"/>
      <c r="F38" s="74"/>
      <c r="G38" s="75"/>
      <c r="H38" s="73" t="s">
        <v>44</v>
      </c>
      <c r="I38" s="87"/>
      <c r="J38" s="87"/>
      <c r="K38" s="87"/>
      <c r="L38" s="87"/>
      <c r="M38" s="87"/>
      <c r="N38" s="88"/>
    </row>
    <row r="39" spans="1:14" ht="90" customHeight="1" x14ac:dyDescent="0.3">
      <c r="A39" s="3"/>
      <c r="B39" s="5"/>
      <c r="C39" s="5"/>
      <c r="D39" s="5"/>
      <c r="E39" s="70" t="s">
        <v>14</v>
      </c>
      <c r="F39" s="71"/>
      <c r="G39" s="72"/>
      <c r="H39" s="3"/>
      <c r="I39" s="4"/>
      <c r="J39" s="4"/>
      <c r="K39" s="20"/>
      <c r="L39" s="70" t="s">
        <v>43</v>
      </c>
      <c r="M39" s="71"/>
      <c r="N39" s="72"/>
    </row>
    <row r="40" spans="1:14" ht="62.25" customHeight="1" thickBot="1" x14ac:dyDescent="0.3">
      <c r="A40" s="65" t="s">
        <v>41</v>
      </c>
      <c r="B40" s="66"/>
      <c r="C40" s="66"/>
      <c r="D40" s="66"/>
      <c r="E40" s="66"/>
      <c r="F40" s="66"/>
      <c r="G40" s="67"/>
      <c r="H40" s="65" t="s">
        <v>45</v>
      </c>
      <c r="I40" s="82"/>
      <c r="J40" s="82"/>
      <c r="K40" s="82"/>
      <c r="L40" s="82"/>
      <c r="M40" s="82"/>
      <c r="N40" s="83"/>
    </row>
    <row r="41" spans="1:14" ht="17.25" customHeight="1" x14ac:dyDescent="0.25">
      <c r="A41" s="94" t="s">
        <v>47</v>
      </c>
      <c r="B41" s="10" t="s">
        <v>2</v>
      </c>
      <c r="C41" s="10" t="s">
        <v>3</v>
      </c>
      <c r="D41" s="10" t="s">
        <v>3</v>
      </c>
      <c r="E41" s="17"/>
      <c r="F41" s="17"/>
      <c r="G41" s="18"/>
      <c r="H41" s="94" t="s">
        <v>47</v>
      </c>
      <c r="I41" s="10" t="s">
        <v>2</v>
      </c>
      <c r="J41" s="10" t="s">
        <v>3</v>
      </c>
      <c r="K41" s="49" t="s">
        <v>3</v>
      </c>
      <c r="L41" s="56" t="s">
        <v>56</v>
      </c>
      <c r="M41" s="57"/>
      <c r="N41" s="58"/>
    </row>
    <row r="42" spans="1:14" ht="13.5" customHeight="1" x14ac:dyDescent="0.25">
      <c r="A42" s="95"/>
      <c r="B42" s="39" t="s">
        <v>18</v>
      </c>
      <c r="C42" s="39" t="s">
        <v>19</v>
      </c>
      <c r="D42" s="39" t="s">
        <v>21</v>
      </c>
      <c r="E42" s="40"/>
      <c r="F42" s="40"/>
      <c r="G42" s="41"/>
      <c r="H42" s="95"/>
      <c r="I42" s="39" t="s">
        <v>18</v>
      </c>
      <c r="J42" s="39" t="s">
        <v>19</v>
      </c>
      <c r="K42" s="50" t="s">
        <v>21</v>
      </c>
      <c r="L42" s="59"/>
      <c r="M42" s="60"/>
      <c r="N42" s="61"/>
    </row>
    <row r="43" spans="1:14" ht="15.6" x14ac:dyDescent="0.3">
      <c r="A43" s="47" t="s">
        <v>48</v>
      </c>
      <c r="B43" s="45">
        <v>14235</v>
      </c>
      <c r="C43" s="45">
        <v>13518</v>
      </c>
      <c r="D43" s="45">
        <v>12420</v>
      </c>
      <c r="E43" s="24"/>
      <c r="F43" s="24"/>
      <c r="G43" s="25"/>
      <c r="H43" s="46" t="s">
        <v>53</v>
      </c>
      <c r="I43" s="23">
        <v>13997</v>
      </c>
      <c r="J43" s="23">
        <v>13437</v>
      </c>
      <c r="K43" s="23">
        <v>12877</v>
      </c>
      <c r="L43" s="62" t="s">
        <v>57</v>
      </c>
      <c r="M43" s="63"/>
      <c r="N43" s="64"/>
    </row>
    <row r="44" spans="1:14" ht="15.6" x14ac:dyDescent="0.3">
      <c r="A44" s="46" t="s">
        <v>49</v>
      </c>
      <c r="B44" s="23">
        <v>15170</v>
      </c>
      <c r="C44" s="23">
        <v>14450</v>
      </c>
      <c r="D44" s="23">
        <v>13790</v>
      </c>
      <c r="E44" s="24"/>
      <c r="F44" s="24"/>
      <c r="G44" s="25"/>
      <c r="H44" s="46" t="s">
        <v>53</v>
      </c>
      <c r="I44" s="23">
        <v>19807</v>
      </c>
      <c r="J44" s="23">
        <v>19015</v>
      </c>
      <c r="K44" s="23">
        <v>18220</v>
      </c>
      <c r="L44" s="62" t="s">
        <v>58</v>
      </c>
      <c r="M44" s="63"/>
      <c r="N44" s="64"/>
    </row>
    <row r="45" spans="1:14" ht="15.6" x14ac:dyDescent="0.3">
      <c r="A45" s="46" t="s">
        <v>50</v>
      </c>
      <c r="B45" s="23">
        <v>15540</v>
      </c>
      <c r="C45" s="23">
        <v>14800</v>
      </c>
      <c r="D45" s="23">
        <v>14120</v>
      </c>
      <c r="E45" s="24"/>
      <c r="F45" s="24"/>
      <c r="G45" s="25"/>
      <c r="H45" s="46" t="s">
        <v>54</v>
      </c>
      <c r="I45" s="23">
        <v>30202</v>
      </c>
      <c r="J45" s="23">
        <v>28994</v>
      </c>
      <c r="K45" s="23">
        <v>27786</v>
      </c>
      <c r="L45" s="62" t="s">
        <v>59</v>
      </c>
      <c r="M45" s="63"/>
      <c r="N45" s="64"/>
    </row>
    <row r="46" spans="1:14" ht="15.6" x14ac:dyDescent="0.3">
      <c r="A46" s="46" t="s">
        <v>51</v>
      </c>
      <c r="B46" s="23">
        <v>29360</v>
      </c>
      <c r="C46" s="23">
        <v>27960</v>
      </c>
      <c r="D46" s="23">
        <v>26690</v>
      </c>
      <c r="E46" s="24"/>
      <c r="F46" s="24"/>
      <c r="G46" s="25"/>
      <c r="H46" s="46" t="s">
        <v>54</v>
      </c>
      <c r="I46" s="23">
        <v>32355</v>
      </c>
      <c r="J46" s="23">
        <v>31060</v>
      </c>
      <c r="K46" s="23">
        <v>29766</v>
      </c>
      <c r="L46" s="62" t="s">
        <v>60</v>
      </c>
      <c r="M46" s="63"/>
      <c r="N46" s="64"/>
    </row>
    <row r="47" spans="1:14" ht="15.6" x14ac:dyDescent="0.3">
      <c r="A47" s="46" t="s">
        <v>52</v>
      </c>
      <c r="B47" s="23">
        <v>33450</v>
      </c>
      <c r="C47" s="23">
        <v>31860</v>
      </c>
      <c r="D47" s="23">
        <v>30410</v>
      </c>
      <c r="E47" s="24"/>
      <c r="F47" s="24"/>
      <c r="G47" s="25"/>
      <c r="H47" s="46" t="s">
        <v>55</v>
      </c>
      <c r="I47" s="48">
        <v>31572</v>
      </c>
      <c r="J47" s="23">
        <v>30310</v>
      </c>
      <c r="K47" s="23">
        <v>29050</v>
      </c>
      <c r="L47" s="62" t="s">
        <v>61</v>
      </c>
      <c r="M47" s="63"/>
      <c r="N47" s="64"/>
    </row>
    <row r="48" spans="1:14" ht="16.2" thickBot="1" x14ac:dyDescent="0.35">
      <c r="A48" s="52"/>
      <c r="B48" s="26"/>
      <c r="C48" s="26"/>
      <c r="D48" s="26"/>
      <c r="E48" s="27"/>
      <c r="F48" s="27"/>
      <c r="G48" s="33"/>
      <c r="H48" s="52" t="s">
        <v>55</v>
      </c>
      <c r="I48" s="26">
        <v>33830</v>
      </c>
      <c r="J48" s="26">
        <v>32478</v>
      </c>
      <c r="K48" s="26">
        <v>31125</v>
      </c>
      <c r="L48" s="84" t="s">
        <v>62</v>
      </c>
      <c r="M48" s="85"/>
      <c r="N48" s="86"/>
    </row>
    <row r="49" spans="1:14" ht="41.25" customHeight="1" x14ac:dyDescent="0.25">
      <c r="A49" s="73" t="s">
        <v>42</v>
      </c>
      <c r="B49" s="74"/>
      <c r="C49" s="74"/>
      <c r="D49" s="74"/>
      <c r="E49" s="74"/>
      <c r="F49" s="74"/>
      <c r="G49" s="75"/>
      <c r="H49" s="73" t="s">
        <v>66</v>
      </c>
      <c r="I49" s="87"/>
      <c r="J49" s="87"/>
      <c r="K49" s="87"/>
      <c r="L49" s="87"/>
      <c r="M49" s="87"/>
      <c r="N49" s="88"/>
    </row>
    <row r="50" spans="1:14" ht="90" customHeight="1" x14ac:dyDescent="0.3">
      <c r="A50" s="3"/>
      <c r="B50" s="5"/>
      <c r="C50" s="5"/>
      <c r="D50" s="5"/>
      <c r="E50" s="70"/>
      <c r="F50" s="71"/>
      <c r="G50" s="72"/>
      <c r="H50" s="3"/>
      <c r="I50" s="4"/>
      <c r="J50" s="4"/>
      <c r="K50" s="20"/>
      <c r="L50" s="91"/>
      <c r="M50" s="91"/>
      <c r="N50" s="72"/>
    </row>
    <row r="51" spans="1:14" ht="94.5" customHeight="1" thickBot="1" x14ac:dyDescent="0.3">
      <c r="A51" s="65" t="s">
        <v>40</v>
      </c>
      <c r="B51" s="66"/>
      <c r="C51" s="66"/>
      <c r="D51" s="66"/>
      <c r="E51" s="66"/>
      <c r="F51" s="66"/>
      <c r="G51" s="67"/>
      <c r="H51" s="65" t="s">
        <v>46</v>
      </c>
      <c r="I51" s="82"/>
      <c r="J51" s="82"/>
      <c r="K51" s="82"/>
      <c r="L51" s="82"/>
      <c r="M51" s="82"/>
      <c r="N51" s="83"/>
    </row>
    <row r="52" spans="1:14" ht="17.25" customHeight="1" x14ac:dyDescent="0.25">
      <c r="A52" s="68" t="s">
        <v>0</v>
      </c>
      <c r="B52" s="10" t="s">
        <v>2</v>
      </c>
      <c r="C52" s="10" t="s">
        <v>3</v>
      </c>
      <c r="D52" s="10" t="s">
        <v>3</v>
      </c>
      <c r="E52" s="17"/>
      <c r="F52" s="17"/>
      <c r="G52" s="18"/>
      <c r="H52" s="68" t="s">
        <v>0</v>
      </c>
      <c r="I52" s="10" t="s">
        <v>2</v>
      </c>
      <c r="J52" s="10" t="s">
        <v>3</v>
      </c>
      <c r="K52" s="10" t="s">
        <v>3</v>
      </c>
      <c r="L52" s="56" t="s">
        <v>56</v>
      </c>
      <c r="M52" s="57"/>
      <c r="N52" s="58"/>
    </row>
    <row r="53" spans="1:14" ht="13.5" customHeight="1" x14ac:dyDescent="0.25">
      <c r="A53" s="69"/>
      <c r="B53" s="42" t="s">
        <v>18</v>
      </c>
      <c r="C53" s="42" t="s">
        <v>19</v>
      </c>
      <c r="D53" s="42" t="s">
        <v>21</v>
      </c>
      <c r="E53" s="43"/>
      <c r="F53" s="43"/>
      <c r="G53" s="44"/>
      <c r="H53" s="69"/>
      <c r="I53" s="42" t="s">
        <v>18</v>
      </c>
      <c r="J53" s="42" t="s">
        <v>19</v>
      </c>
      <c r="K53" s="42" t="s">
        <v>21</v>
      </c>
      <c r="L53" s="59"/>
      <c r="M53" s="60"/>
      <c r="N53" s="61"/>
    </row>
    <row r="54" spans="1:14" ht="15.6" x14ac:dyDescent="0.3">
      <c r="A54" s="16">
        <v>50</v>
      </c>
      <c r="B54" s="28">
        <f>I18+B43</f>
        <v>15279</v>
      </c>
      <c r="C54" s="28">
        <f>J18+C43</f>
        <v>14498</v>
      </c>
      <c r="D54" s="28">
        <f>K18+D43</f>
        <v>13330</v>
      </c>
      <c r="E54" s="29"/>
      <c r="F54" s="29"/>
      <c r="G54" s="30"/>
      <c r="H54" s="16">
        <v>50</v>
      </c>
      <c r="I54" s="28">
        <f>1700+I$43+1500</f>
        <v>17197</v>
      </c>
      <c r="J54" s="28">
        <v>16380</v>
      </c>
      <c r="K54" s="28">
        <v>15640</v>
      </c>
      <c r="L54" s="62" t="s">
        <v>57</v>
      </c>
      <c r="M54" s="63"/>
      <c r="N54" s="64"/>
    </row>
    <row r="55" spans="1:14" ht="15.6" x14ac:dyDescent="0.3">
      <c r="A55" s="7">
        <v>80</v>
      </c>
      <c r="B55" s="28">
        <f t="shared" ref="B55:D59" si="4">I19+B43</f>
        <v>15555</v>
      </c>
      <c r="C55" s="28">
        <f t="shared" si="4"/>
        <v>14758</v>
      </c>
      <c r="D55" s="28">
        <f t="shared" si="4"/>
        <v>13570</v>
      </c>
      <c r="E55" s="29"/>
      <c r="F55" s="29"/>
      <c r="G55" s="30"/>
      <c r="H55" s="7">
        <v>80</v>
      </c>
      <c r="I55" s="28">
        <f>2140+I$43+1500</f>
        <v>17637</v>
      </c>
      <c r="J55" s="28">
        <v>16800</v>
      </c>
      <c r="K55" s="28">
        <v>16050</v>
      </c>
      <c r="L55" s="62" t="s">
        <v>57</v>
      </c>
      <c r="M55" s="63"/>
      <c r="N55" s="64"/>
    </row>
    <row r="56" spans="1:14" ht="15.6" x14ac:dyDescent="0.3">
      <c r="A56" s="7">
        <v>100</v>
      </c>
      <c r="B56" s="28">
        <f t="shared" si="4"/>
        <v>16850</v>
      </c>
      <c r="C56" s="28">
        <f t="shared" si="4"/>
        <v>16020</v>
      </c>
      <c r="D56" s="28">
        <f t="shared" si="4"/>
        <v>15250</v>
      </c>
      <c r="E56" s="29"/>
      <c r="F56" s="29"/>
      <c r="G56" s="30"/>
      <c r="H56" s="7">
        <v>100</v>
      </c>
      <c r="I56" s="28">
        <f>2954+I$43+1500</f>
        <v>18451</v>
      </c>
      <c r="J56" s="28">
        <v>17570</v>
      </c>
      <c r="K56" s="28">
        <v>16780</v>
      </c>
      <c r="L56" s="62" t="s">
        <v>57</v>
      </c>
      <c r="M56" s="63"/>
      <c r="N56" s="64"/>
    </row>
    <row r="57" spans="1:14" ht="15.6" x14ac:dyDescent="0.3">
      <c r="A57" s="7">
        <v>150</v>
      </c>
      <c r="B57" s="28">
        <f t="shared" si="4"/>
        <v>17840</v>
      </c>
      <c r="C57" s="28">
        <f t="shared" si="4"/>
        <v>16950</v>
      </c>
      <c r="D57" s="28">
        <f t="shared" si="4"/>
        <v>16120</v>
      </c>
      <c r="E57" s="29"/>
      <c r="F57" s="29"/>
      <c r="G57" s="30"/>
      <c r="H57" s="7">
        <v>150</v>
      </c>
      <c r="I57" s="28">
        <f>4194+I$43+1500</f>
        <v>19691</v>
      </c>
      <c r="J57" s="28">
        <v>18750</v>
      </c>
      <c r="K57" s="28">
        <v>17900</v>
      </c>
      <c r="L57" s="62" t="s">
        <v>57</v>
      </c>
      <c r="M57" s="63"/>
      <c r="N57" s="64"/>
    </row>
    <row r="58" spans="1:14" ht="15.6" x14ac:dyDescent="0.3">
      <c r="A58" s="7">
        <v>200</v>
      </c>
      <c r="B58" s="28">
        <f>I22+B46</f>
        <v>33140</v>
      </c>
      <c r="C58" s="28">
        <f t="shared" si="4"/>
        <v>31460</v>
      </c>
      <c r="D58" s="28">
        <f t="shared" si="4"/>
        <v>29940</v>
      </c>
      <c r="E58" s="29"/>
      <c r="F58" s="29"/>
      <c r="G58" s="30"/>
      <c r="H58" s="7">
        <v>200</v>
      </c>
      <c r="I58" s="28">
        <f>6590+I47+2250</f>
        <v>40412</v>
      </c>
      <c r="J58" s="28">
        <v>38500</v>
      </c>
      <c r="K58" s="28">
        <v>36740</v>
      </c>
      <c r="L58" s="62" t="s">
        <v>61</v>
      </c>
      <c r="M58" s="63"/>
      <c r="N58" s="64"/>
    </row>
    <row r="59" spans="1:14" ht="16.5" customHeight="1" thickBot="1" x14ac:dyDescent="0.35">
      <c r="A59" s="8">
        <v>300</v>
      </c>
      <c r="B59" s="28">
        <f t="shared" si="4"/>
        <v>42050</v>
      </c>
      <c r="C59" s="28">
        <f t="shared" si="4"/>
        <v>39860</v>
      </c>
      <c r="D59" s="28">
        <f t="shared" si="4"/>
        <v>37810</v>
      </c>
      <c r="E59" s="29"/>
      <c r="F59" s="29"/>
      <c r="G59" s="30"/>
      <c r="H59" s="7">
        <v>300</v>
      </c>
      <c r="I59" s="28">
        <f>16670+I47+3300</f>
        <v>51542</v>
      </c>
      <c r="J59" s="28">
        <v>49090</v>
      </c>
      <c r="K59" s="28">
        <v>46900</v>
      </c>
      <c r="L59" s="62" t="s">
        <v>61</v>
      </c>
      <c r="M59" s="63"/>
      <c r="N59" s="64"/>
    </row>
    <row r="60" spans="1:14" ht="63" customHeight="1" x14ac:dyDescent="0.25">
      <c r="A60" s="73" t="s">
        <v>31</v>
      </c>
      <c r="B60" s="74"/>
      <c r="C60" s="74"/>
      <c r="D60" s="74"/>
      <c r="E60" s="74"/>
      <c r="F60" s="74"/>
      <c r="G60" s="75"/>
      <c r="H60" s="73" t="s">
        <v>33</v>
      </c>
      <c r="I60" s="74"/>
      <c r="J60" s="74"/>
      <c r="K60" s="74"/>
      <c r="L60" s="74"/>
      <c r="M60" s="74"/>
      <c r="N60" s="75"/>
    </row>
    <row r="61" spans="1:14" ht="72.75" customHeight="1" x14ac:dyDescent="0.3">
      <c r="A61" s="37"/>
      <c r="B61" s="38"/>
      <c r="C61" s="38"/>
      <c r="D61" s="38"/>
      <c r="E61" s="70" t="s">
        <v>29</v>
      </c>
      <c r="F61" s="71"/>
      <c r="G61" s="72"/>
      <c r="H61" s="37"/>
      <c r="I61" s="38"/>
      <c r="J61" s="38"/>
      <c r="K61" s="38"/>
      <c r="L61" s="70" t="s">
        <v>30</v>
      </c>
      <c r="M61" s="71"/>
      <c r="N61" s="72"/>
    </row>
    <row r="62" spans="1:14" ht="49.5" customHeight="1" thickBot="1" x14ac:dyDescent="0.3">
      <c r="A62" s="65" t="s">
        <v>37</v>
      </c>
      <c r="B62" s="66"/>
      <c r="C62" s="66"/>
      <c r="D62" s="66"/>
      <c r="E62" s="66"/>
      <c r="F62" s="66"/>
      <c r="G62" s="67"/>
      <c r="H62" s="65" t="s">
        <v>26</v>
      </c>
      <c r="I62" s="66"/>
      <c r="J62" s="66"/>
      <c r="K62" s="66"/>
      <c r="L62" s="66"/>
      <c r="M62" s="66"/>
      <c r="N62" s="67"/>
    </row>
    <row r="63" spans="1:14" ht="17.399999999999999" x14ac:dyDescent="0.25">
      <c r="A63" s="68" t="s">
        <v>0</v>
      </c>
      <c r="B63" s="10" t="s">
        <v>2</v>
      </c>
      <c r="C63" s="10" t="s">
        <v>3</v>
      </c>
      <c r="D63" s="10" t="s">
        <v>3</v>
      </c>
      <c r="E63" s="53" t="s">
        <v>65</v>
      </c>
      <c r="F63" s="17"/>
      <c r="G63" s="18"/>
      <c r="H63" s="68" t="s">
        <v>0</v>
      </c>
      <c r="I63" s="10" t="s">
        <v>2</v>
      </c>
      <c r="J63" s="10" t="s">
        <v>3</v>
      </c>
      <c r="K63" s="10" t="s">
        <v>3</v>
      </c>
      <c r="L63" s="53" t="s">
        <v>65</v>
      </c>
      <c r="M63" s="17"/>
      <c r="N63" s="18"/>
    </row>
    <row r="64" spans="1:14" x14ac:dyDescent="0.25">
      <c r="A64" s="76"/>
      <c r="B64" s="77" t="s">
        <v>18</v>
      </c>
      <c r="C64" s="77" t="s">
        <v>19</v>
      </c>
      <c r="D64" s="77" t="s">
        <v>21</v>
      </c>
      <c r="E64" s="54"/>
      <c r="F64" s="80"/>
      <c r="G64" s="89"/>
      <c r="H64" s="76"/>
      <c r="I64" s="77" t="s">
        <v>18</v>
      </c>
      <c r="J64" s="77" t="s">
        <v>19</v>
      </c>
      <c r="K64" s="77" t="s">
        <v>21</v>
      </c>
      <c r="L64" s="54"/>
      <c r="M64" s="80"/>
      <c r="N64" s="89"/>
    </row>
    <row r="65" spans="1:14" ht="1.5" customHeight="1" x14ac:dyDescent="0.25">
      <c r="A65" s="69"/>
      <c r="B65" s="78"/>
      <c r="C65" s="79"/>
      <c r="D65" s="79"/>
      <c r="E65" s="55"/>
      <c r="F65" s="81"/>
      <c r="G65" s="90"/>
      <c r="H65" s="69"/>
      <c r="I65" s="78"/>
      <c r="J65" s="79"/>
      <c r="K65" s="79"/>
      <c r="L65" s="55"/>
      <c r="M65" s="81"/>
      <c r="N65" s="90"/>
    </row>
    <row r="66" spans="1:14" ht="15.6" x14ac:dyDescent="0.3">
      <c r="A66" s="7">
        <v>15</v>
      </c>
      <c r="B66" s="23">
        <v>853</v>
      </c>
      <c r="C66" s="23">
        <f>B66/1.05</f>
        <v>812.38095238095229</v>
      </c>
      <c r="D66" s="23">
        <f>B66/1.1</f>
        <v>775.45454545454538</v>
      </c>
      <c r="E66" s="51">
        <v>400</v>
      </c>
      <c r="F66" s="24"/>
      <c r="G66" s="30"/>
      <c r="H66" s="7">
        <v>15</v>
      </c>
      <c r="I66" s="23">
        <v>853</v>
      </c>
      <c r="J66" s="23">
        <f>I66/1.05</f>
        <v>812.38095238095229</v>
      </c>
      <c r="K66" s="23">
        <f>I66/1.1</f>
        <v>775.45454545454538</v>
      </c>
      <c r="L66" s="51">
        <v>400</v>
      </c>
      <c r="M66" s="24"/>
      <c r="N66" s="30"/>
    </row>
    <row r="67" spans="1:14" ht="16.2" thickBot="1" x14ac:dyDescent="0.35">
      <c r="A67" s="7">
        <v>20</v>
      </c>
      <c r="B67" s="23">
        <v>1077</v>
      </c>
      <c r="C67" s="23">
        <f>B67/1.05</f>
        <v>1025.7142857142858</v>
      </c>
      <c r="D67" s="23">
        <f>B67/1.1</f>
        <v>979.09090909090901</v>
      </c>
      <c r="E67" s="51">
        <v>400</v>
      </c>
      <c r="F67" s="24"/>
      <c r="G67" s="25"/>
      <c r="H67" s="7">
        <v>20</v>
      </c>
      <c r="I67" s="23">
        <v>1077</v>
      </c>
      <c r="J67" s="23">
        <f>I67/1.05</f>
        <v>1025.7142857142858</v>
      </c>
      <c r="K67" s="23">
        <f>I67/1.1</f>
        <v>979.09090909090901</v>
      </c>
      <c r="L67" s="51">
        <v>400</v>
      </c>
      <c r="M67" s="24"/>
      <c r="N67" s="25"/>
    </row>
    <row r="68" spans="1:14" ht="45" customHeight="1" x14ac:dyDescent="0.25">
      <c r="A68" s="73" t="s">
        <v>31</v>
      </c>
      <c r="B68" s="74"/>
      <c r="C68" s="74"/>
      <c r="D68" s="74"/>
      <c r="E68" s="74"/>
      <c r="F68" s="74"/>
      <c r="G68" s="75"/>
      <c r="H68" s="73" t="s">
        <v>32</v>
      </c>
      <c r="I68" s="74"/>
      <c r="J68" s="74"/>
      <c r="K68" s="74"/>
      <c r="L68" s="74"/>
      <c r="M68" s="74"/>
      <c r="N68" s="75"/>
    </row>
    <row r="69" spans="1:14" ht="72.75" customHeight="1" x14ac:dyDescent="0.3">
      <c r="A69" s="37"/>
      <c r="B69" s="38"/>
      <c r="C69" s="38"/>
      <c r="D69" s="38"/>
      <c r="E69" s="70" t="s">
        <v>25</v>
      </c>
      <c r="F69" s="71"/>
      <c r="G69" s="72"/>
      <c r="H69" s="37"/>
      <c r="I69" s="38"/>
      <c r="J69" s="38"/>
      <c r="K69" s="38"/>
      <c r="L69" s="70" t="s">
        <v>67</v>
      </c>
      <c r="M69" s="71"/>
      <c r="N69" s="72"/>
    </row>
    <row r="70" spans="1:14" ht="59.25" customHeight="1" thickBot="1" x14ac:dyDescent="0.3">
      <c r="A70" s="65" t="s">
        <v>39</v>
      </c>
      <c r="B70" s="66"/>
      <c r="C70" s="66"/>
      <c r="D70" s="66"/>
      <c r="E70" s="66"/>
      <c r="F70" s="66"/>
      <c r="G70" s="67"/>
      <c r="H70" s="65" t="s">
        <v>38</v>
      </c>
      <c r="I70" s="66"/>
      <c r="J70" s="66"/>
      <c r="K70" s="66"/>
      <c r="L70" s="66"/>
      <c r="M70" s="66"/>
      <c r="N70" s="67"/>
    </row>
    <row r="71" spans="1:14" ht="17.399999999999999" x14ac:dyDescent="0.25">
      <c r="A71" s="68" t="s">
        <v>0</v>
      </c>
      <c r="B71" s="10" t="s">
        <v>2</v>
      </c>
      <c r="C71" s="10" t="s">
        <v>3</v>
      </c>
      <c r="D71" s="10" t="s">
        <v>3</v>
      </c>
      <c r="E71" s="53" t="s">
        <v>65</v>
      </c>
      <c r="F71" s="17"/>
      <c r="G71" s="18"/>
      <c r="H71" s="68" t="s">
        <v>0</v>
      </c>
      <c r="I71" s="10" t="s">
        <v>2</v>
      </c>
      <c r="J71" s="10" t="s">
        <v>3</v>
      </c>
      <c r="K71" s="10" t="s">
        <v>3</v>
      </c>
      <c r="L71" s="53" t="s">
        <v>65</v>
      </c>
      <c r="M71" s="17"/>
      <c r="N71" s="18"/>
    </row>
    <row r="72" spans="1:14" x14ac:dyDescent="0.25">
      <c r="A72" s="76"/>
      <c r="B72" s="39" t="s">
        <v>18</v>
      </c>
      <c r="C72" s="39" t="s">
        <v>19</v>
      </c>
      <c r="D72" s="39" t="s">
        <v>21</v>
      </c>
      <c r="E72" s="54"/>
      <c r="F72" s="40"/>
      <c r="G72" s="41"/>
      <c r="H72" s="76"/>
      <c r="I72" s="42" t="s">
        <v>18</v>
      </c>
      <c r="J72" s="42" t="s">
        <v>19</v>
      </c>
      <c r="K72" s="42" t="s">
        <v>21</v>
      </c>
      <c r="L72" s="54"/>
      <c r="M72" s="40"/>
      <c r="N72" s="41"/>
    </row>
    <row r="73" spans="1:14" ht="15.6" x14ac:dyDescent="0.3">
      <c r="A73" s="7">
        <v>20</v>
      </c>
      <c r="B73" s="23">
        <v>2400</v>
      </c>
      <c r="C73" s="23">
        <f t="shared" ref="C73:C77" si="5">B73/1.05</f>
        <v>2285.7142857142858</v>
      </c>
      <c r="D73" s="23">
        <f t="shared" ref="D73:D77" si="6">B73/1.1</f>
        <v>2181.8181818181815</v>
      </c>
      <c r="E73" s="51">
        <v>400</v>
      </c>
      <c r="F73" s="24"/>
      <c r="G73" s="30"/>
      <c r="H73" s="7">
        <v>20</v>
      </c>
      <c r="I73" s="28">
        <v>3332</v>
      </c>
      <c r="J73" s="23">
        <f t="shared" ref="J73:J77" si="7">I73/1.05</f>
        <v>3173.333333333333</v>
      </c>
      <c r="K73" s="23">
        <f t="shared" ref="K73:K77" si="8">I73/1.1</f>
        <v>3029.090909090909</v>
      </c>
      <c r="L73" s="51">
        <v>400</v>
      </c>
      <c r="M73" s="24"/>
      <c r="N73" s="30"/>
    </row>
    <row r="74" spans="1:14" ht="15.6" x14ac:dyDescent="0.3">
      <c r="A74" s="7">
        <v>25</v>
      </c>
      <c r="B74" s="23">
        <v>3638</v>
      </c>
      <c r="C74" s="23">
        <f t="shared" si="5"/>
        <v>3464.7619047619046</v>
      </c>
      <c r="D74" s="23">
        <f t="shared" si="6"/>
        <v>3307.272727272727</v>
      </c>
      <c r="E74" s="51">
        <v>400</v>
      </c>
      <c r="F74" s="24"/>
      <c r="G74" s="25"/>
      <c r="H74" s="7">
        <v>25</v>
      </c>
      <c r="I74" s="23">
        <v>5221</v>
      </c>
      <c r="J74" s="23">
        <f t="shared" si="7"/>
        <v>4972.3809523809523</v>
      </c>
      <c r="K74" s="23">
        <f t="shared" si="8"/>
        <v>4746.363636363636</v>
      </c>
      <c r="L74" s="51">
        <v>400</v>
      </c>
      <c r="M74" s="24"/>
      <c r="N74" s="25"/>
    </row>
    <row r="75" spans="1:14" ht="15.6" x14ac:dyDescent="0.3">
      <c r="A75" s="7">
        <v>32</v>
      </c>
      <c r="B75" s="23">
        <v>3676</v>
      </c>
      <c r="C75" s="23">
        <f t="shared" si="5"/>
        <v>3500.9523809523807</v>
      </c>
      <c r="D75" s="23">
        <f t="shared" si="6"/>
        <v>3341.8181818181815</v>
      </c>
      <c r="E75" s="51">
        <v>400</v>
      </c>
      <c r="F75" s="24"/>
      <c r="G75" s="25"/>
      <c r="H75" s="7">
        <v>32</v>
      </c>
      <c r="I75" s="23">
        <v>5305</v>
      </c>
      <c r="J75" s="23">
        <f t="shared" si="7"/>
        <v>5052.3809523809523</v>
      </c>
      <c r="K75" s="23">
        <f t="shared" si="8"/>
        <v>4822.7272727272721</v>
      </c>
      <c r="L75" s="51">
        <v>400</v>
      </c>
      <c r="M75" s="24"/>
      <c r="N75" s="25"/>
    </row>
    <row r="76" spans="1:14" ht="15.6" x14ac:dyDescent="0.3">
      <c r="A76" s="7">
        <v>40</v>
      </c>
      <c r="B76" s="23">
        <v>6985</v>
      </c>
      <c r="C76" s="23">
        <f t="shared" si="5"/>
        <v>6652.3809523809523</v>
      </c>
      <c r="D76" s="23">
        <f t="shared" si="6"/>
        <v>6349.9999999999991</v>
      </c>
      <c r="E76" s="51">
        <v>400</v>
      </c>
      <c r="F76" s="24"/>
      <c r="G76" s="25"/>
      <c r="H76" s="7">
        <v>40</v>
      </c>
      <c r="I76" s="23">
        <v>8012</v>
      </c>
      <c r="J76" s="23">
        <f t="shared" si="7"/>
        <v>7630.4761904761899</v>
      </c>
      <c r="K76" s="23">
        <f t="shared" si="8"/>
        <v>7283.6363636363631</v>
      </c>
      <c r="L76" s="51">
        <v>400</v>
      </c>
      <c r="M76" s="24"/>
      <c r="N76" s="25"/>
    </row>
    <row r="77" spans="1:14" ht="16.2" thickBot="1" x14ac:dyDescent="0.35">
      <c r="A77" s="7">
        <v>50</v>
      </c>
      <c r="B77" s="23">
        <v>7681</v>
      </c>
      <c r="C77" s="23">
        <f t="shared" si="5"/>
        <v>7315.2380952380945</v>
      </c>
      <c r="D77" s="23">
        <f t="shared" si="6"/>
        <v>6982.7272727272721</v>
      </c>
      <c r="E77" s="51">
        <v>400</v>
      </c>
      <c r="F77" s="24"/>
      <c r="G77" s="25"/>
      <c r="H77" s="7">
        <v>50</v>
      </c>
      <c r="I77" s="23">
        <v>9180</v>
      </c>
      <c r="J77" s="23">
        <f t="shared" si="7"/>
        <v>8742.8571428571431</v>
      </c>
      <c r="K77" s="23">
        <f t="shared" si="8"/>
        <v>8345.4545454545441</v>
      </c>
      <c r="L77" s="51">
        <v>400</v>
      </c>
      <c r="M77" s="24"/>
      <c r="N77" s="25"/>
    </row>
    <row r="78" spans="1:14" ht="41.25" customHeight="1" x14ac:dyDescent="0.25">
      <c r="A78" s="73" t="s">
        <v>31</v>
      </c>
      <c r="B78" s="74"/>
      <c r="C78" s="74"/>
      <c r="D78" s="74"/>
      <c r="E78" s="74"/>
      <c r="F78" s="74"/>
      <c r="G78" s="75"/>
      <c r="H78" s="73" t="s">
        <v>33</v>
      </c>
      <c r="I78" s="74"/>
      <c r="J78" s="74"/>
      <c r="K78" s="74"/>
      <c r="L78" s="74"/>
      <c r="M78" s="74"/>
      <c r="N78" s="75"/>
    </row>
    <row r="79" spans="1:14" ht="90" customHeight="1" x14ac:dyDescent="0.3">
      <c r="A79" s="3"/>
      <c r="B79" s="5"/>
      <c r="C79" s="5"/>
      <c r="D79" s="5"/>
      <c r="E79" s="70" t="s">
        <v>28</v>
      </c>
      <c r="F79" s="71"/>
      <c r="G79" s="72"/>
      <c r="H79" s="3"/>
      <c r="I79" s="5"/>
      <c r="J79" s="5"/>
      <c r="K79" s="5"/>
      <c r="L79" s="70" t="s">
        <v>27</v>
      </c>
      <c r="M79" s="71"/>
      <c r="N79" s="72"/>
    </row>
    <row r="80" spans="1:14" ht="49.5" customHeight="1" thickBot="1" x14ac:dyDescent="0.3">
      <c r="A80" s="65" t="s">
        <v>17</v>
      </c>
      <c r="B80" s="66"/>
      <c r="C80" s="66"/>
      <c r="D80" s="66"/>
      <c r="E80" s="66"/>
      <c r="F80" s="66"/>
      <c r="G80" s="67"/>
      <c r="H80" s="65" t="s">
        <v>34</v>
      </c>
      <c r="I80" s="66"/>
      <c r="J80" s="66"/>
      <c r="K80" s="66"/>
      <c r="L80" s="66"/>
      <c r="M80" s="66"/>
      <c r="N80" s="67"/>
    </row>
    <row r="81" spans="1:14" ht="17.25" customHeight="1" x14ac:dyDescent="0.25">
      <c r="A81" s="68" t="s">
        <v>0</v>
      </c>
      <c r="B81" s="10" t="s">
        <v>2</v>
      </c>
      <c r="C81" s="10" t="s">
        <v>3</v>
      </c>
      <c r="D81" s="10" t="s">
        <v>3</v>
      </c>
      <c r="E81" s="53" t="s">
        <v>65</v>
      </c>
      <c r="F81" s="17"/>
      <c r="G81" s="18"/>
      <c r="H81" s="68" t="s">
        <v>0</v>
      </c>
      <c r="I81" s="10" t="s">
        <v>2</v>
      </c>
      <c r="J81" s="10" t="s">
        <v>3</v>
      </c>
      <c r="K81" s="10" t="s">
        <v>3</v>
      </c>
      <c r="L81" s="53" t="s">
        <v>65</v>
      </c>
      <c r="M81" s="17"/>
      <c r="N81" s="18"/>
    </row>
    <row r="82" spans="1:14" ht="13.5" customHeight="1" x14ac:dyDescent="0.25">
      <c r="A82" s="76"/>
      <c r="B82" s="77" t="s">
        <v>18</v>
      </c>
      <c r="C82" s="77" t="s">
        <v>19</v>
      </c>
      <c r="D82" s="77" t="s">
        <v>21</v>
      </c>
      <c r="E82" s="54"/>
      <c r="F82" s="80"/>
      <c r="G82" s="89"/>
      <c r="H82" s="76"/>
      <c r="I82" s="77" t="s">
        <v>18</v>
      </c>
      <c r="J82" s="77" t="s">
        <v>19</v>
      </c>
      <c r="K82" s="77" t="s">
        <v>21</v>
      </c>
      <c r="L82" s="54"/>
      <c r="M82" s="80"/>
      <c r="N82" s="89"/>
    </row>
    <row r="83" spans="1:14" ht="0.75" customHeight="1" x14ac:dyDescent="0.25">
      <c r="A83" s="69"/>
      <c r="B83" s="78"/>
      <c r="C83" s="79"/>
      <c r="D83" s="79"/>
      <c r="E83" s="55"/>
      <c r="F83" s="81"/>
      <c r="G83" s="90"/>
      <c r="H83" s="69"/>
      <c r="I83" s="78"/>
      <c r="J83" s="79"/>
      <c r="K83" s="79"/>
      <c r="L83" s="55"/>
      <c r="M83" s="81"/>
      <c r="N83" s="90"/>
    </row>
    <row r="84" spans="1:14" ht="15.6" x14ac:dyDescent="0.3">
      <c r="A84" s="7">
        <v>50</v>
      </c>
      <c r="B84" s="23">
        <v>9331</v>
      </c>
      <c r="C84" s="23">
        <f t="shared" ref="C84:C89" si="9">B84/1.05</f>
        <v>8886.6666666666661</v>
      </c>
      <c r="D84" s="23">
        <f t="shared" ref="D84:D89" si="10">B84/1.1</f>
        <v>8482.7272727272721</v>
      </c>
      <c r="E84" s="51">
        <v>1000</v>
      </c>
      <c r="F84" s="24"/>
      <c r="G84" s="30"/>
      <c r="H84" s="7">
        <v>50</v>
      </c>
      <c r="I84" s="28">
        <v>11663</v>
      </c>
      <c r="J84" s="23">
        <f t="shared" ref="J84:J88" si="11">I84/1.05</f>
        <v>11107.619047619048</v>
      </c>
      <c r="K84" s="23">
        <f t="shared" ref="K84:K88" si="12">I84/1.1</f>
        <v>10602.727272727272</v>
      </c>
      <c r="L84" s="51">
        <v>1000</v>
      </c>
      <c r="M84" s="24"/>
      <c r="N84" s="30"/>
    </row>
    <row r="85" spans="1:14" ht="15.6" x14ac:dyDescent="0.3">
      <c r="A85" s="7">
        <v>65</v>
      </c>
      <c r="B85" s="23">
        <v>9674</v>
      </c>
      <c r="C85" s="23">
        <f t="shared" si="9"/>
        <v>9213.3333333333321</v>
      </c>
      <c r="D85" s="23">
        <f t="shared" si="10"/>
        <v>8794.545454545454</v>
      </c>
      <c r="E85" s="51">
        <v>1000</v>
      </c>
      <c r="F85" s="24"/>
      <c r="G85" s="25"/>
      <c r="H85" s="7">
        <v>65</v>
      </c>
      <c r="I85" s="23">
        <v>11766</v>
      </c>
      <c r="J85" s="23">
        <f t="shared" si="11"/>
        <v>11205.714285714284</v>
      </c>
      <c r="K85" s="23">
        <f t="shared" si="12"/>
        <v>10696.363636363636</v>
      </c>
      <c r="L85" s="51">
        <v>1000</v>
      </c>
      <c r="M85" s="24"/>
      <c r="N85" s="25"/>
    </row>
    <row r="86" spans="1:14" ht="15.6" x14ac:dyDescent="0.3">
      <c r="A86" s="7">
        <v>80</v>
      </c>
      <c r="B86" s="23">
        <v>11379</v>
      </c>
      <c r="C86" s="23">
        <f t="shared" si="9"/>
        <v>10837.142857142857</v>
      </c>
      <c r="D86" s="23">
        <f t="shared" si="10"/>
        <v>10344.545454545454</v>
      </c>
      <c r="E86" s="51">
        <v>1000</v>
      </c>
      <c r="F86" s="24"/>
      <c r="G86" s="25"/>
      <c r="H86" s="7">
        <v>80</v>
      </c>
      <c r="I86" s="23">
        <v>13432</v>
      </c>
      <c r="J86" s="23">
        <f t="shared" si="11"/>
        <v>12792.380952380952</v>
      </c>
      <c r="K86" s="23">
        <f t="shared" si="12"/>
        <v>12210.90909090909</v>
      </c>
      <c r="L86" s="51">
        <v>1000</v>
      </c>
      <c r="M86" s="24"/>
      <c r="N86" s="25"/>
    </row>
    <row r="87" spans="1:14" ht="15.6" x14ac:dyDescent="0.3">
      <c r="A87" s="7">
        <v>100</v>
      </c>
      <c r="B87" s="23">
        <v>12112</v>
      </c>
      <c r="C87" s="23">
        <f t="shared" si="9"/>
        <v>11535.238095238095</v>
      </c>
      <c r="D87" s="23">
        <f t="shared" si="10"/>
        <v>11010.90909090909</v>
      </c>
      <c r="E87" s="51">
        <v>1000</v>
      </c>
      <c r="F87" s="24"/>
      <c r="G87" s="25"/>
      <c r="H87" s="7">
        <v>100</v>
      </c>
      <c r="I87" s="23">
        <v>15016</v>
      </c>
      <c r="J87" s="23">
        <f t="shared" si="11"/>
        <v>14300.95238095238</v>
      </c>
      <c r="K87" s="23">
        <f t="shared" si="12"/>
        <v>13650.90909090909</v>
      </c>
      <c r="L87" s="51">
        <v>1000</v>
      </c>
      <c r="M87" s="24"/>
      <c r="N87" s="25"/>
    </row>
    <row r="88" spans="1:14" ht="15.6" x14ac:dyDescent="0.3">
      <c r="A88" s="7">
        <v>150</v>
      </c>
      <c r="B88" s="23">
        <v>16869</v>
      </c>
      <c r="C88" s="23">
        <f t="shared" si="9"/>
        <v>16065.714285714284</v>
      </c>
      <c r="D88" s="23">
        <f t="shared" si="10"/>
        <v>15335.454545454544</v>
      </c>
      <c r="E88" s="51">
        <v>1000</v>
      </c>
      <c r="F88" s="24"/>
      <c r="G88" s="25"/>
      <c r="H88" s="7">
        <v>150</v>
      </c>
      <c r="I88" s="23">
        <v>21634</v>
      </c>
      <c r="J88" s="23">
        <f t="shared" si="11"/>
        <v>20603.809523809523</v>
      </c>
      <c r="K88" s="23">
        <f t="shared" si="12"/>
        <v>19667.272727272724</v>
      </c>
      <c r="L88" s="51">
        <v>1000</v>
      </c>
      <c r="M88" s="24"/>
      <c r="N88" s="25"/>
    </row>
    <row r="89" spans="1:14" ht="16.2" thickBot="1" x14ac:dyDescent="0.35">
      <c r="A89" s="8">
        <v>200</v>
      </c>
      <c r="B89" s="26">
        <v>22246</v>
      </c>
      <c r="C89" s="26">
        <f t="shared" si="9"/>
        <v>21186.666666666664</v>
      </c>
      <c r="D89" s="26">
        <f t="shared" si="10"/>
        <v>20223.63636363636</v>
      </c>
      <c r="E89" s="26">
        <v>1000</v>
      </c>
      <c r="F89" s="27"/>
      <c r="G89" s="33"/>
      <c r="H89" s="8"/>
      <c r="I89" s="26"/>
      <c r="J89" s="26"/>
      <c r="K89" s="26"/>
      <c r="L89" s="26"/>
      <c r="M89" s="27"/>
      <c r="N89" s="33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</sheetData>
  <sheetProtection algorithmName="SHA-512" hashValue="xq/asvCGlu+U0o7xh1CdeUdwKC55MSppLKCfxqYhPJZt6qnLxA4Oc4bCQmwUZAlUwPvsE9GGpP/K9jTDfqdhsQ==" saltValue="E50cgrum9vbpqdzfA1dvBQ==" spinCount="100000" sheet="1" objects="1" scenarios="1" formatCells="0" formatColumns="0" formatRows="0" insertColumns="0" insertRows="0" insertHyperlinks="0" deleteColumns="0" deleteRows="0" sort="0" autoFilter="0" pivotTables="0"/>
  <mergeCells count="106">
    <mergeCell ref="G82:G83"/>
    <mergeCell ref="J82:J83"/>
    <mergeCell ref="K82:K83"/>
    <mergeCell ref="I82:I83"/>
    <mergeCell ref="E39:G39"/>
    <mergeCell ref="J4:N4"/>
    <mergeCell ref="M82:M83"/>
    <mergeCell ref="N82:N83"/>
    <mergeCell ref="A27:G27"/>
    <mergeCell ref="H27:N27"/>
    <mergeCell ref="E28:G28"/>
    <mergeCell ref="L14:N14"/>
    <mergeCell ref="J8:N8"/>
    <mergeCell ref="H71:H72"/>
    <mergeCell ref="A68:G68"/>
    <mergeCell ref="H68:N68"/>
    <mergeCell ref="E69:G69"/>
    <mergeCell ref="A70:G70"/>
    <mergeCell ref="H62:N62"/>
    <mergeCell ref="A29:G29"/>
    <mergeCell ref="H29:N29"/>
    <mergeCell ref="H30:H31"/>
    <mergeCell ref="H60:N60"/>
    <mergeCell ref="A63:A65"/>
    <mergeCell ref="F2:N2"/>
    <mergeCell ref="A40:G40"/>
    <mergeCell ref="H40:N40"/>
    <mergeCell ref="A41:A42"/>
    <mergeCell ref="H41:H42"/>
    <mergeCell ref="A10:N10"/>
    <mergeCell ref="A11:N11"/>
    <mergeCell ref="L12:N12"/>
    <mergeCell ref="A13:G13"/>
    <mergeCell ref="H13:N13"/>
    <mergeCell ref="F5:N5"/>
    <mergeCell ref="F3:N3"/>
    <mergeCell ref="L28:N28"/>
    <mergeCell ref="F7:N7"/>
    <mergeCell ref="F9:N9"/>
    <mergeCell ref="A15:G15"/>
    <mergeCell ref="H15:N15"/>
    <mergeCell ref="H16:H17"/>
    <mergeCell ref="A16:A17"/>
    <mergeCell ref="J6:N6"/>
    <mergeCell ref="L39:N39"/>
    <mergeCell ref="A38:G38"/>
    <mergeCell ref="H38:N38"/>
    <mergeCell ref="A30:A31"/>
    <mergeCell ref="F64:F65"/>
    <mergeCell ref="G64:G65"/>
    <mergeCell ref="I64:I65"/>
    <mergeCell ref="L41:N42"/>
    <mergeCell ref="L43:N43"/>
    <mergeCell ref="L44:N44"/>
    <mergeCell ref="L45:N45"/>
    <mergeCell ref="L61:N61"/>
    <mergeCell ref="E50:G50"/>
    <mergeCell ref="L50:N50"/>
    <mergeCell ref="A52:A53"/>
    <mergeCell ref="H51:N51"/>
    <mergeCell ref="A51:G51"/>
    <mergeCell ref="E71:E72"/>
    <mergeCell ref="L71:L72"/>
    <mergeCell ref="L46:N46"/>
    <mergeCell ref="L47:N47"/>
    <mergeCell ref="L48:N48"/>
    <mergeCell ref="A49:G49"/>
    <mergeCell ref="H49:N49"/>
    <mergeCell ref="A60:G60"/>
    <mergeCell ref="J64:J65"/>
    <mergeCell ref="K64:K65"/>
    <mergeCell ref="M64:M65"/>
    <mergeCell ref="N64:N65"/>
    <mergeCell ref="L63:L65"/>
    <mergeCell ref="H63:H65"/>
    <mergeCell ref="H70:N70"/>
    <mergeCell ref="L69:N69"/>
    <mergeCell ref="A71:A72"/>
    <mergeCell ref="B64:B65"/>
    <mergeCell ref="C64:C65"/>
    <mergeCell ref="D64:D65"/>
    <mergeCell ref="E61:G61"/>
    <mergeCell ref="E81:E83"/>
    <mergeCell ref="L81:L83"/>
    <mergeCell ref="L52:N53"/>
    <mergeCell ref="L54:N54"/>
    <mergeCell ref="L55:N55"/>
    <mergeCell ref="L56:N56"/>
    <mergeCell ref="L57:N57"/>
    <mergeCell ref="L58:N58"/>
    <mergeCell ref="L59:N59"/>
    <mergeCell ref="E63:E65"/>
    <mergeCell ref="A62:G62"/>
    <mergeCell ref="H52:H53"/>
    <mergeCell ref="E79:G79"/>
    <mergeCell ref="A78:G78"/>
    <mergeCell ref="H78:N78"/>
    <mergeCell ref="L79:N79"/>
    <mergeCell ref="A80:G80"/>
    <mergeCell ref="H80:N80"/>
    <mergeCell ref="A81:A83"/>
    <mergeCell ref="H81:H83"/>
    <mergeCell ref="B82:B83"/>
    <mergeCell ref="C82:C83"/>
    <mergeCell ref="D82:D83"/>
    <mergeCell ref="F82:F83"/>
  </mergeCells>
  <phoneticPr fontId="2" type="noConversion"/>
  <pageMargins left="0.6692913385826772" right="0.31496062992125984" top="0.43307086614173229" bottom="0.39370078740157483" header="0.15748031496062992" footer="0.39370078740157483"/>
  <pageSetup paperSize="9" scale="66" orientation="portrait" r:id="rId1"/>
  <headerFooter alignWithMargins="0"/>
  <rowBreaks count="1" manualBreakCount="1">
    <brk id="48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Прайс-Лист 01.02.2015</vt:lpstr>
      <vt:lpstr>'Прайс-Лист 01.02.2015'!Область_печати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Андрей</cp:lastModifiedBy>
  <cp:revision>1</cp:revision>
  <cp:lastPrinted>2015-03-19T07:04:08Z</cp:lastPrinted>
  <dcterms:created xsi:type="dcterms:W3CDTF">2006-06-22T12:09:56Z</dcterms:created>
  <dcterms:modified xsi:type="dcterms:W3CDTF">2015-03-19T10:37:40Z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ладелец">
    <vt:lpwstr>Price Fair-Way Group</vt:lpwstr>
  </property>
</Properties>
</file>